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'DC30'!$A$1:$AA$55</definedName>
    <definedName name="_xlnm.Print_Area" localSheetId="15">'DC31'!$A$1:$AA$55</definedName>
    <definedName name="_xlnm.Print_Area" localSheetId="20">'DC32'!$A$1:$AA$55</definedName>
    <definedName name="_xlnm.Print_Area" localSheetId="1">'MP301'!$A$1:$AA$55</definedName>
    <definedName name="_xlnm.Print_Area" localSheetId="2">'MP302'!$A$1:$AA$55</definedName>
    <definedName name="_xlnm.Print_Area" localSheetId="3">'MP303'!$A$1:$AA$55</definedName>
    <definedName name="_xlnm.Print_Area" localSheetId="4">'MP304'!$A$1:$AA$55</definedName>
    <definedName name="_xlnm.Print_Area" localSheetId="5">'MP305'!$A$1:$AA$55</definedName>
    <definedName name="_xlnm.Print_Area" localSheetId="6">'MP306'!$A$1:$AA$55</definedName>
    <definedName name="_xlnm.Print_Area" localSheetId="7">'MP307'!$A$1:$AA$55</definedName>
    <definedName name="_xlnm.Print_Area" localSheetId="9">'MP311'!$A$1:$AA$55</definedName>
    <definedName name="_xlnm.Print_Area" localSheetId="10">'MP312'!$A$1:$AA$55</definedName>
    <definedName name="_xlnm.Print_Area" localSheetId="11">'MP313'!$A$1:$AA$55</definedName>
    <definedName name="_xlnm.Print_Area" localSheetId="12">'MP314'!$A$1:$AA$55</definedName>
    <definedName name="_xlnm.Print_Area" localSheetId="13">'MP315'!$A$1:$AA$55</definedName>
    <definedName name="_xlnm.Print_Area" localSheetId="14">'MP316'!$A$1:$AA$55</definedName>
    <definedName name="_xlnm.Print_Area" localSheetId="16">'MP321'!$A$1:$AA$55</definedName>
    <definedName name="_xlnm.Print_Area" localSheetId="17">'MP324'!$A$1:$AA$55</definedName>
    <definedName name="_xlnm.Print_Area" localSheetId="18">'MP325'!$A$1:$AA$55</definedName>
    <definedName name="_xlnm.Print_Area" localSheetId="19">'MP326'!$A$1:$AA$55</definedName>
    <definedName name="_xlnm.Print_Area" localSheetId="0">'Summary'!$A$1:$AA$55</definedName>
  </definedNames>
  <calcPr fullCalcOnLoad="1"/>
</workbook>
</file>

<file path=xl/sharedStrings.xml><?xml version="1.0" encoding="utf-8"?>
<sst xmlns="http://schemas.openxmlformats.org/spreadsheetml/2006/main" count="1806" uniqueCount="84">
  <si>
    <t>Mpumalanga: Albert Luthuli(MP301) - Table C2 Quarterly Budgeted Financial Performance by Functional Classification for 4th Quarter ended 30 June 2020 (Figures Finalised as at 2020/07/30)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</si>
  <si>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</si>
  <si>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</si>
  <si>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</si>
  <si>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</si>
  <si>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</si>
  <si>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</si>
  <si>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</si>
  <si>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</si>
  <si>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</si>
  <si>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</si>
  <si>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</si>
  <si>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</si>
  <si>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</si>
  <si>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</si>
  <si>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</si>
  <si>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</si>
  <si>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</si>
  <si>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</si>
  <si>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</si>
  <si>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</si>
  <si>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</si>
  <si>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</si>
  <si>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</si>
  <si>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</si>
  <si>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</si>
  <si>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</si>
  <si>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</si>
  <si>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</si>
  <si>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</si>
  <si>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</si>
  <si>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</si>
  <si>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</si>
  <si>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</si>
  <si>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</si>
  <si>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</si>
  <si>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</si>
  <si>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</si>
  <si>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</si>
  <si>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</si>
  <si>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</si>
  <si>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</si>
  <si>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</si>
  <si>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</si>
  <si>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</si>
  <si>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</si>
  <si>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</si>
  <si>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</si>
  <si>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</si>
  <si>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</si>
  <si>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</si>
  <si>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4</t>
  </si>
  <si>
    <t>Total Revenue - Functional</t>
  </si>
  <si>
    <t>2</t>
  </si>
  <si>
    <t>Expenditure - Functional</t>
  </si>
  <si>
    <t>Total Expenditure - Functional</t>
  </si>
  <si>
    <t>3</t>
  </si>
  <si>
    <t>Mpumalanga: Msukaligwa(MP302) - Table C2 Quarterly Budgeted Financial Performance by Functional Classification for 4th Quarter ended 30 June 2020 (Figures Finalised as at 2020/07/30)</t>
  </si>
  <si>
    <t>Mpumalanga: Mkhondo(MP303) - Table C2 Quarterly Budgeted Financial Performance by Functional Classification for 4th Quarter ended 30 June 2020 (Figures Finalised as at 2020/07/30)</t>
  </si>
  <si>
    <t>Mpumalanga: Pixley Ka Seme (MP)(MP304) - Table C2 Quarterly Budgeted Financial Performance by Functional Classification for 4th Quarter ended 30 June 2020 (Figures Finalised as at 2020/07/30)</t>
  </si>
  <si>
    <t>Mpumalanga: Lekwa(MP305) - Table C2 Quarterly Budgeted Financial Performance by Functional Classification for 4th Quarter ended 30 June 2020 (Figures Finalised as at 2020/07/30)</t>
  </si>
  <si>
    <t>Mpumalanga: Dipaleseng(MP306) - Table C2 Quarterly Budgeted Financial Performance by Functional Classification for 4th Quarter ended 30 June 2020 (Figures Finalised as at 2020/07/30)</t>
  </si>
  <si>
    <t>Mpumalanga: Govan Mbeki(MP307) - Table C2 Quarterly Budgeted Financial Performance by Functional Classification for 4th Quarter ended 30 June 2020 (Figures Finalised as at 2020/07/30)</t>
  </si>
  <si>
    <t>Mpumalanga: Gert Sibande(DC30) - Table C2 Quarterly Budgeted Financial Performance by Functional Classification for 4th Quarter ended 30 June 2020 (Figures Finalised as at 2020/07/30)</t>
  </si>
  <si>
    <t>Mpumalanga: Victor Khanye(MP311) - Table C2 Quarterly Budgeted Financial Performance by Functional Classification for 4th Quarter ended 30 June 2020 (Figures Finalised as at 2020/07/30)</t>
  </si>
  <si>
    <t>Mpumalanga: Emalahleni (MP)(MP312) - Table C2 Quarterly Budgeted Financial Performance by Functional Classification for 4th Quarter ended 30 June 2020 (Figures Finalised as at 2020/07/30)</t>
  </si>
  <si>
    <t>Mpumalanga: Steve Tshwete(MP313) - Table C2 Quarterly Budgeted Financial Performance by Functional Classification for 4th Quarter ended 30 June 2020 (Figures Finalised as at 2020/07/30)</t>
  </si>
  <si>
    <t>Mpumalanga: Emakhazeni(MP314) - Table C2 Quarterly Budgeted Financial Performance by Functional Classification for 4th Quarter ended 30 June 2020 (Figures Finalised as at 2020/07/30)</t>
  </si>
  <si>
    <t>Mpumalanga: Thembisile Hani(MP315) - Table C2 Quarterly Budgeted Financial Performance by Functional Classification for 4th Quarter ended 30 June 2020 (Figures Finalised as at 2020/07/30)</t>
  </si>
  <si>
    <t>Mpumalanga: Dr J.S. Moroka(MP316) - Table C2 Quarterly Budgeted Financial Performance by Functional Classification for 4th Quarter ended 30 June 2020 (Figures Finalised as at 2020/07/30)</t>
  </si>
  <si>
    <t>Mpumalanga: Nkangala(DC31) - Table C2 Quarterly Budgeted Financial Performance by Functional Classification for 4th Quarter ended 30 June 2020 (Figures Finalised as at 2020/07/30)</t>
  </si>
  <si>
    <t>Mpumalanga: Thaba Chweu(MP321) - Table C2 Quarterly Budgeted Financial Performance by Functional Classification for 4th Quarter ended 30 June 2020 (Figures Finalised as at 2020/07/30)</t>
  </si>
  <si>
    <t>Mpumalanga: Nkomazi(MP324) - Table C2 Quarterly Budgeted Financial Performance by Functional Classification for 4th Quarter ended 30 June 2020 (Figures Finalised as at 2020/07/30)</t>
  </si>
  <si>
    <t>Mpumalanga: Bushbuckridge(MP325) - Table C2 Quarterly Budgeted Financial Performance by Functional Classification for 4th Quarter ended 30 June 2020 (Figures Finalised as at 2020/07/30)</t>
  </si>
  <si>
    <t>Mpumalanga: City of Mbombela(MP326) - Table C2 Quarterly Budgeted Financial Performance by Functional Classification for 4th Quarter ended 30 June 2020 (Figures Finalised as at 2020/07/30)</t>
  </si>
  <si>
    <t>Mpumalanga: Ehlanzeni(DC32) - Table C2 Quarterly Budgeted Financial Performance by Functional Classification for 4th Quarter ended 30 June 2020 (Figures Finalised as at 2020/07/30)</t>
  </si>
  <si>
    <t>Summary - Table C2 Quarterly Budgeted Financial Performance by Functional Classification for 4th Quarter ended 30 June 2020 (Figures Finalised as at 2020/07/30)</t>
  </si>
  <si>
    <t xml:space="preserve">Surplus/(Deficit)
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</si>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</sst>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(* #,##0,_);_(* \(#,##0,\);_(* &quot;–&quot;?_);_(@_)"/>
    <numFmt numFmtId="179" formatCode="_ * #,##0.00_ ;_ * \(#,##0.00\)_ ;_ * &quot;-&quot;??_ ;_ @_ 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9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2" fontId="3" fillId="0" borderId="15" xfId="0" applyNumberFormat="1" applyFont="1" applyBorder="1" applyAlignment="1" applyProtection="1">
      <alignment vertical="center"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9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9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80" fontId="3" fillId="0" borderId="27" xfId="0" applyNumberFormat="1" applyFont="1" applyBorder="1" applyAlignment="1" applyProtection="1">
      <alignment horizontal="center"/>
      <protection/>
    </xf>
    <xf numFmtId="180" fontId="3" fillId="0" borderId="20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80" fontId="3" fillId="0" borderId="28" xfId="0" applyNumberFormat="1" applyFont="1" applyFill="1" applyBorder="1" applyAlignment="1" applyProtection="1">
      <alignment/>
      <protection/>
    </xf>
    <xf numFmtId="180" fontId="3" fillId="0" borderId="29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9" fontId="3" fillId="0" borderId="14" xfId="0" applyNumberFormat="1" applyFont="1" applyFill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30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 applyProtection="1">
      <alignment/>
      <protection/>
    </xf>
    <xf numFmtId="179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8422741414</v>
      </c>
      <c r="D5" s="19">
        <f>SUM(D6:D8)</f>
        <v>272209325</v>
      </c>
      <c r="E5" s="20">
        <f t="shared" si="0"/>
        <v>10184453708</v>
      </c>
      <c r="F5" s="21">
        <f t="shared" si="0"/>
        <v>10664866869</v>
      </c>
      <c r="G5" s="21">
        <f t="shared" si="0"/>
        <v>2158711294</v>
      </c>
      <c r="H5" s="21">
        <f t="shared" si="0"/>
        <v>567193545</v>
      </c>
      <c r="I5" s="21">
        <f t="shared" si="0"/>
        <v>482278015</v>
      </c>
      <c r="J5" s="21">
        <f t="shared" si="0"/>
        <v>3208182854</v>
      </c>
      <c r="K5" s="21">
        <f t="shared" si="0"/>
        <v>347170701</v>
      </c>
      <c r="L5" s="21">
        <f t="shared" si="0"/>
        <v>486065821</v>
      </c>
      <c r="M5" s="21">
        <f t="shared" si="0"/>
        <v>1245494078</v>
      </c>
      <c r="N5" s="21">
        <f t="shared" si="0"/>
        <v>2078730600</v>
      </c>
      <c r="O5" s="21">
        <f t="shared" si="0"/>
        <v>698929947</v>
      </c>
      <c r="P5" s="21">
        <f t="shared" si="0"/>
        <v>290037147</v>
      </c>
      <c r="Q5" s="21">
        <f t="shared" si="0"/>
        <v>1672889282</v>
      </c>
      <c r="R5" s="21">
        <f t="shared" si="0"/>
        <v>2661856376</v>
      </c>
      <c r="S5" s="21">
        <f t="shared" si="0"/>
        <v>423314682</v>
      </c>
      <c r="T5" s="21">
        <f t="shared" si="0"/>
        <v>415105256</v>
      </c>
      <c r="U5" s="21">
        <f t="shared" si="0"/>
        <v>649890379</v>
      </c>
      <c r="V5" s="21">
        <f t="shared" si="0"/>
        <v>1488310317</v>
      </c>
      <c r="W5" s="21">
        <f t="shared" si="0"/>
        <v>9437080147</v>
      </c>
      <c r="X5" s="21">
        <f t="shared" si="0"/>
        <v>10664866869</v>
      </c>
      <c r="Y5" s="21">
        <f t="shared" si="0"/>
        <v>-1227786722</v>
      </c>
      <c r="Z5" s="4">
        <f>+IF(X5&lt;&gt;0,+(Y5/X5)*100,0)</f>
        <v>-11.512443025133837</v>
      </c>
      <c r="AA5" s="19">
        <f>SUM(AA6:AA8)</f>
        <v>10664866869</v>
      </c>
    </row>
    <row r="6" spans="1:27" ht="12.75">
      <c r="A6" s="5" t="s">
        <v>32</v>
      </c>
      <c r="B6" s="3"/>
      <c r="C6" s="22">
        <v>553669875</v>
      </c>
      <c r="D6" s="22"/>
      <c r="E6" s="23">
        <v>881844444</v>
      </c>
      <c r="F6" s="24">
        <v>882079266</v>
      </c>
      <c r="G6" s="24">
        <v>309754307</v>
      </c>
      <c r="H6" s="24">
        <v>26674</v>
      </c>
      <c r="I6" s="24">
        <v>-50284</v>
      </c>
      <c r="J6" s="24">
        <v>309730697</v>
      </c>
      <c r="K6" s="24">
        <v>2013977</v>
      </c>
      <c r="L6" s="24">
        <v>23297663</v>
      </c>
      <c r="M6" s="24">
        <v>198272195</v>
      </c>
      <c r="N6" s="24">
        <v>223583835</v>
      </c>
      <c r="O6" s="24">
        <v>483227</v>
      </c>
      <c r="P6" s="24">
        <v>-21997250</v>
      </c>
      <c r="Q6" s="24">
        <v>269815622</v>
      </c>
      <c r="R6" s="24">
        <v>248301599</v>
      </c>
      <c r="S6" s="24">
        <v>65685221</v>
      </c>
      <c r="T6" s="24">
        <v>-1005806</v>
      </c>
      <c r="U6" s="24">
        <v>90306137</v>
      </c>
      <c r="V6" s="24">
        <v>154985552</v>
      </c>
      <c r="W6" s="24">
        <v>936601683</v>
      </c>
      <c r="X6" s="24">
        <v>882079266</v>
      </c>
      <c r="Y6" s="24">
        <v>54522417</v>
      </c>
      <c r="Z6" s="6">
        <v>6.18</v>
      </c>
      <c r="AA6" s="22">
        <v>882079266</v>
      </c>
    </row>
    <row r="7" spans="1:27" ht="12.75">
      <c r="A7" s="5" t="s">
        <v>33</v>
      </c>
      <c r="B7" s="3"/>
      <c r="C7" s="25">
        <v>7869070467</v>
      </c>
      <c r="D7" s="25">
        <v>272209325</v>
      </c>
      <c r="E7" s="26">
        <v>9302607115</v>
      </c>
      <c r="F7" s="27">
        <v>9782785454</v>
      </c>
      <c r="G7" s="27">
        <v>1848956987</v>
      </c>
      <c r="H7" s="27">
        <v>567166871</v>
      </c>
      <c r="I7" s="27">
        <v>482328299</v>
      </c>
      <c r="J7" s="27">
        <v>2898452157</v>
      </c>
      <c r="K7" s="27">
        <v>345156724</v>
      </c>
      <c r="L7" s="27">
        <v>462768158</v>
      </c>
      <c r="M7" s="27">
        <v>1047221883</v>
      </c>
      <c r="N7" s="27">
        <v>1855146765</v>
      </c>
      <c r="O7" s="27">
        <v>698445084</v>
      </c>
      <c r="P7" s="27">
        <v>312034397</v>
      </c>
      <c r="Q7" s="27">
        <v>1403073660</v>
      </c>
      <c r="R7" s="27">
        <v>2413553141</v>
      </c>
      <c r="S7" s="27">
        <v>357629461</v>
      </c>
      <c r="T7" s="27">
        <v>416111062</v>
      </c>
      <c r="U7" s="27">
        <v>559584242</v>
      </c>
      <c r="V7" s="27">
        <v>1333324765</v>
      </c>
      <c r="W7" s="27">
        <v>8500476828</v>
      </c>
      <c r="X7" s="27">
        <v>9782785454</v>
      </c>
      <c r="Y7" s="27">
        <v>-1282308626</v>
      </c>
      <c r="Z7" s="7">
        <v>-13.11</v>
      </c>
      <c r="AA7" s="25">
        <v>9782785454</v>
      </c>
    </row>
    <row r="8" spans="1:27" ht="12.75">
      <c r="A8" s="5" t="s">
        <v>34</v>
      </c>
      <c r="B8" s="3"/>
      <c r="C8" s="22">
        <v>1072</v>
      </c>
      <c r="D8" s="22"/>
      <c r="E8" s="23">
        <v>2149</v>
      </c>
      <c r="F8" s="24">
        <v>2149</v>
      </c>
      <c r="G8" s="24"/>
      <c r="H8" s="24"/>
      <c r="I8" s="24"/>
      <c r="J8" s="24"/>
      <c r="K8" s="24"/>
      <c r="L8" s="24"/>
      <c r="M8" s="24"/>
      <c r="N8" s="24"/>
      <c r="O8" s="24">
        <v>1636</v>
      </c>
      <c r="P8" s="24"/>
      <c r="Q8" s="24"/>
      <c r="R8" s="24">
        <v>1636</v>
      </c>
      <c r="S8" s="24"/>
      <c r="T8" s="24"/>
      <c r="U8" s="24"/>
      <c r="V8" s="24"/>
      <c r="W8" s="24">
        <v>1636</v>
      </c>
      <c r="X8" s="24">
        <v>2149</v>
      </c>
      <c r="Y8" s="24">
        <v>-513</v>
      </c>
      <c r="Z8" s="6">
        <v>-23.87</v>
      </c>
      <c r="AA8" s="22">
        <v>2149</v>
      </c>
    </row>
    <row r="9" spans="1:27" ht="12.75">
      <c r="A9" s="2" t="s">
        <v>35</v>
      </c>
      <c r="B9" s="3"/>
      <c r="C9" s="19">
        <f aca="true" t="shared" si="1" ref="C9:Y9">SUM(C10:C14)</f>
        <v>433495362</v>
      </c>
      <c r="D9" s="19">
        <f>SUM(D10:D14)</f>
        <v>0</v>
      </c>
      <c r="E9" s="20">
        <f t="shared" si="1"/>
        <v>221531228</v>
      </c>
      <c r="F9" s="21">
        <f t="shared" si="1"/>
        <v>231961936</v>
      </c>
      <c r="G9" s="21">
        <f t="shared" si="1"/>
        <v>10723173</v>
      </c>
      <c r="H9" s="21">
        <f t="shared" si="1"/>
        <v>15707436</v>
      </c>
      <c r="I9" s="21">
        <f t="shared" si="1"/>
        <v>12989637</v>
      </c>
      <c r="J9" s="21">
        <f t="shared" si="1"/>
        <v>39420246</v>
      </c>
      <c r="K9" s="21">
        <f t="shared" si="1"/>
        <v>11958027</v>
      </c>
      <c r="L9" s="21">
        <f t="shared" si="1"/>
        <v>13238938</v>
      </c>
      <c r="M9" s="21">
        <f t="shared" si="1"/>
        <v>10756908</v>
      </c>
      <c r="N9" s="21">
        <f t="shared" si="1"/>
        <v>35953873</v>
      </c>
      <c r="O9" s="21">
        <f t="shared" si="1"/>
        <v>9486853</v>
      </c>
      <c r="P9" s="21">
        <f t="shared" si="1"/>
        <v>27640341</v>
      </c>
      <c r="Q9" s="21">
        <f t="shared" si="1"/>
        <v>46201535</v>
      </c>
      <c r="R9" s="21">
        <f t="shared" si="1"/>
        <v>83328729</v>
      </c>
      <c r="S9" s="21">
        <f t="shared" si="1"/>
        <v>5555437</v>
      </c>
      <c r="T9" s="21">
        <f t="shared" si="1"/>
        <v>-21818732</v>
      </c>
      <c r="U9" s="21">
        <f t="shared" si="1"/>
        <v>65918782</v>
      </c>
      <c r="V9" s="21">
        <f t="shared" si="1"/>
        <v>49655487</v>
      </c>
      <c r="W9" s="21">
        <f t="shared" si="1"/>
        <v>208358335</v>
      </c>
      <c r="X9" s="21">
        <f t="shared" si="1"/>
        <v>231961936</v>
      </c>
      <c r="Y9" s="21">
        <f t="shared" si="1"/>
        <v>-23603601</v>
      </c>
      <c r="Z9" s="4">
        <f>+IF(X9&lt;&gt;0,+(Y9/X9)*100,0)</f>
        <v>-10.175635454258321</v>
      </c>
      <c r="AA9" s="19">
        <f>SUM(AA10:AA14)</f>
        <v>231961936</v>
      </c>
    </row>
    <row r="10" spans="1:27" ht="12.75">
      <c r="A10" s="5" t="s">
        <v>36</v>
      </c>
      <c r="B10" s="3"/>
      <c r="C10" s="22">
        <v>40056521</v>
      </c>
      <c r="D10" s="22"/>
      <c r="E10" s="23">
        <v>45434847</v>
      </c>
      <c r="F10" s="24">
        <v>32356471</v>
      </c>
      <c r="G10" s="24">
        <v>851051</v>
      </c>
      <c r="H10" s="24">
        <v>3459713</v>
      </c>
      <c r="I10" s="24">
        <v>4285446</v>
      </c>
      <c r="J10" s="24">
        <v>8596210</v>
      </c>
      <c r="K10" s="24">
        <v>1435237</v>
      </c>
      <c r="L10" s="24">
        <v>2456834</v>
      </c>
      <c r="M10" s="24">
        <v>999168</v>
      </c>
      <c r="N10" s="24">
        <v>4891239</v>
      </c>
      <c r="O10" s="24">
        <v>939896</v>
      </c>
      <c r="P10" s="24">
        <v>18747786</v>
      </c>
      <c r="Q10" s="24">
        <v>5680988</v>
      </c>
      <c r="R10" s="24">
        <v>25368670</v>
      </c>
      <c r="S10" s="24">
        <v>199818</v>
      </c>
      <c r="T10" s="24">
        <v>4128879</v>
      </c>
      <c r="U10" s="24">
        <v>-1692801</v>
      </c>
      <c r="V10" s="24">
        <v>2635896</v>
      </c>
      <c r="W10" s="24">
        <v>41492015</v>
      </c>
      <c r="X10" s="24">
        <v>32356471</v>
      </c>
      <c r="Y10" s="24">
        <v>9135544</v>
      </c>
      <c r="Z10" s="6">
        <v>28.23</v>
      </c>
      <c r="AA10" s="22">
        <v>32356471</v>
      </c>
    </row>
    <row r="11" spans="1:27" ht="12.75">
      <c r="A11" s="5" t="s">
        <v>37</v>
      </c>
      <c r="B11" s="3"/>
      <c r="C11" s="22">
        <v>16894762</v>
      </c>
      <c r="D11" s="22"/>
      <c r="E11" s="23">
        <v>11641369</v>
      </c>
      <c r="F11" s="24">
        <v>10686083</v>
      </c>
      <c r="G11" s="24">
        <v>178160</v>
      </c>
      <c r="H11" s="24">
        <v>163922</v>
      </c>
      <c r="I11" s="24">
        <v>238921</v>
      </c>
      <c r="J11" s="24">
        <v>581003</v>
      </c>
      <c r="K11" s="24">
        <v>441008</v>
      </c>
      <c r="L11" s="24">
        <v>267702</v>
      </c>
      <c r="M11" s="24">
        <v>280595</v>
      </c>
      <c r="N11" s="24">
        <v>989305</v>
      </c>
      <c r="O11" s="24">
        <v>505046</v>
      </c>
      <c r="P11" s="24">
        <v>1021761</v>
      </c>
      <c r="Q11" s="24">
        <v>989761</v>
      </c>
      <c r="R11" s="24">
        <v>2516568</v>
      </c>
      <c r="S11" s="24">
        <v>39427</v>
      </c>
      <c r="T11" s="24">
        <v>475586</v>
      </c>
      <c r="U11" s="24">
        <v>969532</v>
      </c>
      <c r="V11" s="24">
        <v>1484545</v>
      </c>
      <c r="W11" s="24">
        <v>5571421</v>
      </c>
      <c r="X11" s="24">
        <v>10686083</v>
      </c>
      <c r="Y11" s="24">
        <v>-5114662</v>
      </c>
      <c r="Z11" s="6">
        <v>-47.86</v>
      </c>
      <c r="AA11" s="22">
        <v>10686083</v>
      </c>
    </row>
    <row r="12" spans="1:27" ht="12.75">
      <c r="A12" s="5" t="s">
        <v>38</v>
      </c>
      <c r="B12" s="3"/>
      <c r="C12" s="22">
        <v>363286651</v>
      </c>
      <c r="D12" s="22"/>
      <c r="E12" s="23">
        <v>140611162</v>
      </c>
      <c r="F12" s="24">
        <v>167900297</v>
      </c>
      <c r="G12" s="24">
        <v>4708157</v>
      </c>
      <c r="H12" s="24">
        <v>6836374</v>
      </c>
      <c r="I12" s="24">
        <v>4021009</v>
      </c>
      <c r="J12" s="24">
        <v>15565540</v>
      </c>
      <c r="K12" s="24">
        <v>5727935</v>
      </c>
      <c r="L12" s="24">
        <v>5669083</v>
      </c>
      <c r="M12" s="24">
        <v>5152317</v>
      </c>
      <c r="N12" s="24">
        <v>16549335</v>
      </c>
      <c r="O12" s="24">
        <v>3718744</v>
      </c>
      <c r="P12" s="24">
        <v>3521761</v>
      </c>
      <c r="Q12" s="24">
        <v>35017047</v>
      </c>
      <c r="R12" s="24">
        <v>42257552</v>
      </c>
      <c r="S12" s="24">
        <v>470568</v>
      </c>
      <c r="T12" s="24">
        <v>1292103</v>
      </c>
      <c r="U12" s="24">
        <v>65980499</v>
      </c>
      <c r="V12" s="24">
        <v>67743170</v>
      </c>
      <c r="W12" s="24">
        <v>142115597</v>
      </c>
      <c r="X12" s="24">
        <v>167900297</v>
      </c>
      <c r="Y12" s="24">
        <v>-25784700</v>
      </c>
      <c r="Z12" s="6">
        <v>-15.36</v>
      </c>
      <c r="AA12" s="22">
        <v>167900297</v>
      </c>
    </row>
    <row r="13" spans="1:27" ht="12.75">
      <c r="A13" s="5" t="s">
        <v>39</v>
      </c>
      <c r="B13" s="3"/>
      <c r="C13" s="22">
        <v>11743302</v>
      </c>
      <c r="D13" s="22"/>
      <c r="E13" s="23">
        <v>22329041</v>
      </c>
      <c r="F13" s="24">
        <v>19739305</v>
      </c>
      <c r="G13" s="24">
        <v>4521736</v>
      </c>
      <c r="H13" s="24">
        <v>5415320</v>
      </c>
      <c r="I13" s="24">
        <v>4340001</v>
      </c>
      <c r="J13" s="24">
        <v>14277057</v>
      </c>
      <c r="K13" s="24">
        <v>4188304</v>
      </c>
      <c r="L13" s="24">
        <v>4691542</v>
      </c>
      <c r="M13" s="24">
        <v>4276432</v>
      </c>
      <c r="N13" s="24">
        <v>13156278</v>
      </c>
      <c r="O13" s="24">
        <v>4245516</v>
      </c>
      <c r="P13" s="24">
        <v>4254058</v>
      </c>
      <c r="Q13" s="24">
        <v>4410804</v>
      </c>
      <c r="R13" s="24">
        <v>12910378</v>
      </c>
      <c r="S13" s="24">
        <v>4703600</v>
      </c>
      <c r="T13" s="24">
        <v>-28081086</v>
      </c>
      <c r="U13" s="24">
        <v>407138</v>
      </c>
      <c r="V13" s="24">
        <v>-22970348</v>
      </c>
      <c r="W13" s="24">
        <v>17373365</v>
      </c>
      <c r="X13" s="24">
        <v>19739305</v>
      </c>
      <c r="Y13" s="24">
        <v>-2365940</v>
      </c>
      <c r="Z13" s="6">
        <v>-11.99</v>
      </c>
      <c r="AA13" s="22">
        <v>19739305</v>
      </c>
    </row>
    <row r="14" spans="1:27" ht="12.75">
      <c r="A14" s="5" t="s">
        <v>40</v>
      </c>
      <c r="B14" s="3"/>
      <c r="C14" s="25">
        <v>1514126</v>
      </c>
      <c r="D14" s="25"/>
      <c r="E14" s="26">
        <v>1514809</v>
      </c>
      <c r="F14" s="27">
        <v>1279780</v>
      </c>
      <c r="G14" s="27">
        <v>464069</v>
      </c>
      <c r="H14" s="27">
        <v>-167893</v>
      </c>
      <c r="I14" s="27">
        <v>104260</v>
      </c>
      <c r="J14" s="27">
        <v>400436</v>
      </c>
      <c r="K14" s="27">
        <v>165543</v>
      </c>
      <c r="L14" s="27">
        <v>153777</v>
      </c>
      <c r="M14" s="27">
        <v>48396</v>
      </c>
      <c r="N14" s="27">
        <v>367716</v>
      </c>
      <c r="O14" s="27">
        <v>77651</v>
      </c>
      <c r="P14" s="27">
        <v>94975</v>
      </c>
      <c r="Q14" s="27">
        <v>102935</v>
      </c>
      <c r="R14" s="27">
        <v>275561</v>
      </c>
      <c r="S14" s="27">
        <v>142024</v>
      </c>
      <c r="T14" s="27">
        <v>365786</v>
      </c>
      <c r="U14" s="27">
        <v>254414</v>
      </c>
      <c r="V14" s="27">
        <v>762224</v>
      </c>
      <c r="W14" s="27">
        <v>1805937</v>
      </c>
      <c r="X14" s="27">
        <v>1279780</v>
      </c>
      <c r="Y14" s="27">
        <v>526157</v>
      </c>
      <c r="Z14" s="7">
        <v>41.11</v>
      </c>
      <c r="AA14" s="25">
        <v>1279780</v>
      </c>
    </row>
    <row r="15" spans="1:27" ht="12.75">
      <c r="A15" s="2" t="s">
        <v>41</v>
      </c>
      <c r="B15" s="8"/>
      <c r="C15" s="19">
        <f aca="true" t="shared" si="2" ref="C15:Y15">SUM(C16:C18)</f>
        <v>1899968902</v>
      </c>
      <c r="D15" s="19">
        <f>SUM(D16:D18)</f>
        <v>0</v>
      </c>
      <c r="E15" s="20">
        <f t="shared" si="2"/>
        <v>1168037551</v>
      </c>
      <c r="F15" s="21">
        <f t="shared" si="2"/>
        <v>1473076559</v>
      </c>
      <c r="G15" s="21">
        <f t="shared" si="2"/>
        <v>122552111</v>
      </c>
      <c r="H15" s="21">
        <f t="shared" si="2"/>
        <v>54781128</v>
      </c>
      <c r="I15" s="21">
        <f t="shared" si="2"/>
        <v>43841716</v>
      </c>
      <c r="J15" s="21">
        <f t="shared" si="2"/>
        <v>221174955</v>
      </c>
      <c r="K15" s="21">
        <f t="shared" si="2"/>
        <v>123875759</v>
      </c>
      <c r="L15" s="21">
        <f t="shared" si="2"/>
        <v>38593892</v>
      </c>
      <c r="M15" s="21">
        <f t="shared" si="2"/>
        <v>138428711</v>
      </c>
      <c r="N15" s="21">
        <f t="shared" si="2"/>
        <v>300898362</v>
      </c>
      <c r="O15" s="21">
        <f t="shared" si="2"/>
        <v>65166198</v>
      </c>
      <c r="P15" s="21">
        <f t="shared" si="2"/>
        <v>57759432</v>
      </c>
      <c r="Q15" s="21">
        <f t="shared" si="2"/>
        <v>47876093</v>
      </c>
      <c r="R15" s="21">
        <f t="shared" si="2"/>
        <v>170801723</v>
      </c>
      <c r="S15" s="21">
        <f t="shared" si="2"/>
        <v>60161957</v>
      </c>
      <c r="T15" s="21">
        <f t="shared" si="2"/>
        <v>71136056</v>
      </c>
      <c r="U15" s="21">
        <f t="shared" si="2"/>
        <v>47754234</v>
      </c>
      <c r="V15" s="21">
        <f t="shared" si="2"/>
        <v>179052247</v>
      </c>
      <c r="W15" s="21">
        <f t="shared" si="2"/>
        <v>871927287</v>
      </c>
      <c r="X15" s="21">
        <f t="shared" si="2"/>
        <v>1473076559</v>
      </c>
      <c r="Y15" s="21">
        <f t="shared" si="2"/>
        <v>-601149272</v>
      </c>
      <c r="Z15" s="4">
        <f>+IF(X15&lt;&gt;0,+(Y15/X15)*100,0)</f>
        <v>-40.80909904696949</v>
      </c>
      <c r="AA15" s="19">
        <f>SUM(AA16:AA18)</f>
        <v>1473076559</v>
      </c>
    </row>
    <row r="16" spans="1:27" ht="12.75">
      <c r="A16" s="5" t="s">
        <v>42</v>
      </c>
      <c r="B16" s="3"/>
      <c r="C16" s="22">
        <v>1277314939</v>
      </c>
      <c r="D16" s="22"/>
      <c r="E16" s="23">
        <v>980223496</v>
      </c>
      <c r="F16" s="24">
        <v>1092038682</v>
      </c>
      <c r="G16" s="24">
        <v>117086963</v>
      </c>
      <c r="H16" s="24">
        <v>38576132</v>
      </c>
      <c r="I16" s="24">
        <v>32980974</v>
      </c>
      <c r="J16" s="24">
        <v>188644069</v>
      </c>
      <c r="K16" s="24">
        <v>120388779</v>
      </c>
      <c r="L16" s="24">
        <v>33772711</v>
      </c>
      <c r="M16" s="24">
        <v>123217966</v>
      </c>
      <c r="N16" s="24">
        <v>277379456</v>
      </c>
      <c r="O16" s="24">
        <v>62765059</v>
      </c>
      <c r="P16" s="24">
        <v>49082762</v>
      </c>
      <c r="Q16" s="24">
        <v>28518598</v>
      </c>
      <c r="R16" s="24">
        <v>140366419</v>
      </c>
      <c r="S16" s="24">
        <v>58628744</v>
      </c>
      <c r="T16" s="24">
        <v>59444924</v>
      </c>
      <c r="U16" s="24">
        <v>9319644</v>
      </c>
      <c r="V16" s="24">
        <v>127393312</v>
      </c>
      <c r="W16" s="24">
        <v>733783256</v>
      </c>
      <c r="X16" s="24">
        <v>1092038682</v>
      </c>
      <c r="Y16" s="24">
        <v>-358255426</v>
      </c>
      <c r="Z16" s="6">
        <v>-32.81</v>
      </c>
      <c r="AA16" s="22">
        <v>1092038682</v>
      </c>
    </row>
    <row r="17" spans="1:27" ht="12.75">
      <c r="A17" s="5" t="s">
        <v>43</v>
      </c>
      <c r="B17" s="3"/>
      <c r="C17" s="22">
        <v>617978956</v>
      </c>
      <c r="D17" s="22"/>
      <c r="E17" s="23">
        <v>181097712</v>
      </c>
      <c r="F17" s="24">
        <v>373550326</v>
      </c>
      <c r="G17" s="24">
        <v>5245291</v>
      </c>
      <c r="H17" s="24">
        <v>15425850</v>
      </c>
      <c r="I17" s="24">
        <v>10520659</v>
      </c>
      <c r="J17" s="24">
        <v>31191800</v>
      </c>
      <c r="K17" s="24">
        <v>2927147</v>
      </c>
      <c r="L17" s="24">
        <v>3478340</v>
      </c>
      <c r="M17" s="24">
        <v>13666239</v>
      </c>
      <c r="N17" s="24">
        <v>20071726</v>
      </c>
      <c r="O17" s="24">
        <v>1634007</v>
      </c>
      <c r="P17" s="24">
        <v>7005778</v>
      </c>
      <c r="Q17" s="24">
        <v>19088768</v>
      </c>
      <c r="R17" s="24">
        <v>27728553</v>
      </c>
      <c r="S17" s="24">
        <v>1306833</v>
      </c>
      <c r="T17" s="24">
        <v>11543286</v>
      </c>
      <c r="U17" s="24">
        <v>38230077</v>
      </c>
      <c r="V17" s="24">
        <v>51080196</v>
      </c>
      <c r="W17" s="24">
        <v>130072275</v>
      </c>
      <c r="X17" s="24">
        <v>373550326</v>
      </c>
      <c r="Y17" s="24">
        <v>-243478051</v>
      </c>
      <c r="Z17" s="6">
        <v>-65.18</v>
      </c>
      <c r="AA17" s="22">
        <v>373550326</v>
      </c>
    </row>
    <row r="18" spans="1:27" ht="12.75">
      <c r="A18" s="5" t="s">
        <v>44</v>
      </c>
      <c r="B18" s="3"/>
      <c r="C18" s="22">
        <v>4675007</v>
      </c>
      <c r="D18" s="22"/>
      <c r="E18" s="23">
        <v>6716343</v>
      </c>
      <c r="F18" s="24">
        <v>7487551</v>
      </c>
      <c r="G18" s="24">
        <v>219857</v>
      </c>
      <c r="H18" s="24">
        <v>779146</v>
      </c>
      <c r="I18" s="24">
        <v>340083</v>
      </c>
      <c r="J18" s="24">
        <v>1339086</v>
      </c>
      <c r="K18" s="24">
        <v>559833</v>
      </c>
      <c r="L18" s="24">
        <v>1342841</v>
      </c>
      <c r="M18" s="24">
        <v>1544506</v>
      </c>
      <c r="N18" s="24">
        <v>3447180</v>
      </c>
      <c r="O18" s="24">
        <v>767132</v>
      </c>
      <c r="P18" s="24">
        <v>1670892</v>
      </c>
      <c r="Q18" s="24">
        <v>268727</v>
      </c>
      <c r="R18" s="24">
        <v>2706751</v>
      </c>
      <c r="S18" s="24">
        <v>226380</v>
      </c>
      <c r="T18" s="24">
        <v>147846</v>
      </c>
      <c r="U18" s="24">
        <v>204513</v>
      </c>
      <c r="V18" s="24">
        <v>578739</v>
      </c>
      <c r="W18" s="24">
        <v>8071756</v>
      </c>
      <c r="X18" s="24">
        <v>7487551</v>
      </c>
      <c r="Y18" s="24">
        <v>584205</v>
      </c>
      <c r="Z18" s="6">
        <v>7.8</v>
      </c>
      <c r="AA18" s="22">
        <v>7487551</v>
      </c>
    </row>
    <row r="19" spans="1:27" ht="12.75">
      <c r="A19" s="2" t="s">
        <v>45</v>
      </c>
      <c r="B19" s="8"/>
      <c r="C19" s="19">
        <f aca="true" t="shared" si="3" ref="C19:Y19">SUM(C20:C23)</f>
        <v>6863044574</v>
      </c>
      <c r="D19" s="19">
        <f>SUM(D20:D23)</f>
        <v>0</v>
      </c>
      <c r="E19" s="20">
        <f t="shared" si="3"/>
        <v>9956643143</v>
      </c>
      <c r="F19" s="21">
        <f t="shared" si="3"/>
        <v>10438252508</v>
      </c>
      <c r="G19" s="21">
        <f t="shared" si="3"/>
        <v>856904246</v>
      </c>
      <c r="H19" s="21">
        <f t="shared" si="3"/>
        <v>683818970</v>
      </c>
      <c r="I19" s="21">
        <f t="shared" si="3"/>
        <v>593149086</v>
      </c>
      <c r="J19" s="21">
        <f t="shared" si="3"/>
        <v>2133872302</v>
      </c>
      <c r="K19" s="21">
        <f t="shared" si="3"/>
        <v>736299528</v>
      </c>
      <c r="L19" s="21">
        <f t="shared" si="3"/>
        <v>633637797</v>
      </c>
      <c r="M19" s="21">
        <f t="shared" si="3"/>
        <v>733475695</v>
      </c>
      <c r="N19" s="21">
        <f t="shared" si="3"/>
        <v>2103413020</v>
      </c>
      <c r="O19" s="21">
        <f t="shared" si="3"/>
        <v>749043790</v>
      </c>
      <c r="P19" s="21">
        <f t="shared" si="3"/>
        <v>671579711</v>
      </c>
      <c r="Q19" s="21">
        <f t="shared" si="3"/>
        <v>749687804</v>
      </c>
      <c r="R19" s="21">
        <f t="shared" si="3"/>
        <v>2170311305</v>
      </c>
      <c r="S19" s="21">
        <f t="shared" si="3"/>
        <v>651545028</v>
      </c>
      <c r="T19" s="21">
        <f t="shared" si="3"/>
        <v>588183837</v>
      </c>
      <c r="U19" s="21">
        <f t="shared" si="3"/>
        <v>483387861</v>
      </c>
      <c r="V19" s="21">
        <f t="shared" si="3"/>
        <v>1723116726</v>
      </c>
      <c r="W19" s="21">
        <f t="shared" si="3"/>
        <v>8130713353</v>
      </c>
      <c r="X19" s="21">
        <f t="shared" si="3"/>
        <v>10438252508</v>
      </c>
      <c r="Y19" s="21">
        <f t="shared" si="3"/>
        <v>-2307539155</v>
      </c>
      <c r="Z19" s="4">
        <f>+IF(X19&lt;&gt;0,+(Y19/X19)*100,0)</f>
        <v>-22.106565761189188</v>
      </c>
      <c r="AA19" s="19">
        <f>SUM(AA20:AA23)</f>
        <v>10438252508</v>
      </c>
    </row>
    <row r="20" spans="1:27" ht="12.75">
      <c r="A20" s="5" t="s">
        <v>46</v>
      </c>
      <c r="B20" s="3"/>
      <c r="C20" s="22">
        <v>3807092007</v>
      </c>
      <c r="D20" s="22"/>
      <c r="E20" s="23">
        <v>5255350959</v>
      </c>
      <c r="F20" s="24">
        <v>5395626724</v>
      </c>
      <c r="G20" s="24">
        <v>426609820</v>
      </c>
      <c r="H20" s="24">
        <v>408652347</v>
      </c>
      <c r="I20" s="24">
        <v>361114374</v>
      </c>
      <c r="J20" s="24">
        <v>1196376541</v>
      </c>
      <c r="K20" s="24">
        <v>365050216</v>
      </c>
      <c r="L20" s="24">
        <v>358141553</v>
      </c>
      <c r="M20" s="24">
        <v>367410048</v>
      </c>
      <c r="N20" s="24">
        <v>1090601817</v>
      </c>
      <c r="O20" s="24">
        <v>398112859</v>
      </c>
      <c r="P20" s="24">
        <v>373250269</v>
      </c>
      <c r="Q20" s="24">
        <v>363835497</v>
      </c>
      <c r="R20" s="24">
        <v>1135198625</v>
      </c>
      <c r="S20" s="24">
        <v>359198181</v>
      </c>
      <c r="T20" s="24">
        <v>310363952</v>
      </c>
      <c r="U20" s="24">
        <v>252868967</v>
      </c>
      <c r="V20" s="24">
        <v>922431100</v>
      </c>
      <c r="W20" s="24">
        <v>4344608083</v>
      </c>
      <c r="X20" s="24">
        <v>5395626724</v>
      </c>
      <c r="Y20" s="24">
        <v>-1051018641</v>
      </c>
      <c r="Z20" s="6">
        <v>-19.48</v>
      </c>
      <c r="AA20" s="22">
        <v>5395626724</v>
      </c>
    </row>
    <row r="21" spans="1:27" ht="12.75">
      <c r="A21" s="5" t="s">
        <v>47</v>
      </c>
      <c r="B21" s="3"/>
      <c r="C21" s="22">
        <v>1914520674</v>
      </c>
      <c r="D21" s="22"/>
      <c r="E21" s="23">
        <v>3108347086</v>
      </c>
      <c r="F21" s="24">
        <v>3251431013</v>
      </c>
      <c r="G21" s="24">
        <v>233325391</v>
      </c>
      <c r="H21" s="24">
        <v>176179880</v>
      </c>
      <c r="I21" s="24">
        <v>132485359</v>
      </c>
      <c r="J21" s="24">
        <v>541990630</v>
      </c>
      <c r="K21" s="24">
        <v>270904438</v>
      </c>
      <c r="L21" s="24">
        <v>172039998</v>
      </c>
      <c r="M21" s="24">
        <v>208876528</v>
      </c>
      <c r="N21" s="24">
        <v>651820964</v>
      </c>
      <c r="O21" s="24">
        <v>192813451</v>
      </c>
      <c r="P21" s="24">
        <v>185631444</v>
      </c>
      <c r="Q21" s="24">
        <v>231039895</v>
      </c>
      <c r="R21" s="24">
        <v>609484790</v>
      </c>
      <c r="S21" s="24">
        <v>177724142</v>
      </c>
      <c r="T21" s="24">
        <v>172371732</v>
      </c>
      <c r="U21" s="24">
        <v>158334899</v>
      </c>
      <c r="V21" s="24">
        <v>508430773</v>
      </c>
      <c r="W21" s="24">
        <v>2311727157</v>
      </c>
      <c r="X21" s="24">
        <v>3251431013</v>
      </c>
      <c r="Y21" s="24">
        <v>-939703856</v>
      </c>
      <c r="Z21" s="6">
        <v>-28.9</v>
      </c>
      <c r="AA21" s="22">
        <v>3251431013</v>
      </c>
    </row>
    <row r="22" spans="1:27" ht="12.75">
      <c r="A22" s="5" t="s">
        <v>48</v>
      </c>
      <c r="B22" s="3"/>
      <c r="C22" s="25">
        <v>543311753</v>
      </c>
      <c r="D22" s="25"/>
      <c r="E22" s="26">
        <v>779902807</v>
      </c>
      <c r="F22" s="27">
        <v>953873132</v>
      </c>
      <c r="G22" s="27">
        <v>98069102</v>
      </c>
      <c r="H22" s="27">
        <v>43578838</v>
      </c>
      <c r="I22" s="27">
        <v>45679609</v>
      </c>
      <c r="J22" s="27">
        <v>187327549</v>
      </c>
      <c r="K22" s="27">
        <v>46176888</v>
      </c>
      <c r="L22" s="27">
        <v>48216471</v>
      </c>
      <c r="M22" s="27">
        <v>91233977</v>
      </c>
      <c r="N22" s="27">
        <v>185627336</v>
      </c>
      <c r="O22" s="27">
        <v>78374436</v>
      </c>
      <c r="P22" s="27">
        <v>55605195</v>
      </c>
      <c r="Q22" s="27">
        <v>74751383</v>
      </c>
      <c r="R22" s="27">
        <v>208731014</v>
      </c>
      <c r="S22" s="27">
        <v>56101594</v>
      </c>
      <c r="T22" s="27">
        <v>47315868</v>
      </c>
      <c r="U22" s="27">
        <v>22505124</v>
      </c>
      <c r="V22" s="27">
        <v>125922586</v>
      </c>
      <c r="W22" s="27">
        <v>707608485</v>
      </c>
      <c r="X22" s="27">
        <v>953873132</v>
      </c>
      <c r="Y22" s="27">
        <v>-246264647</v>
      </c>
      <c r="Z22" s="7">
        <v>-25.82</v>
      </c>
      <c r="AA22" s="25">
        <v>953873132</v>
      </c>
    </row>
    <row r="23" spans="1:27" ht="12.75">
      <c r="A23" s="5" t="s">
        <v>49</v>
      </c>
      <c r="B23" s="3"/>
      <c r="C23" s="22">
        <v>598120140</v>
      </c>
      <c r="D23" s="22"/>
      <c r="E23" s="23">
        <v>813042291</v>
      </c>
      <c r="F23" s="24">
        <v>837321639</v>
      </c>
      <c r="G23" s="24">
        <v>98899933</v>
      </c>
      <c r="H23" s="24">
        <v>55407905</v>
      </c>
      <c r="I23" s="24">
        <v>53869744</v>
      </c>
      <c r="J23" s="24">
        <v>208177582</v>
      </c>
      <c r="K23" s="24">
        <v>54167986</v>
      </c>
      <c r="L23" s="24">
        <v>55239775</v>
      </c>
      <c r="M23" s="24">
        <v>65955142</v>
      </c>
      <c r="N23" s="24">
        <v>175362903</v>
      </c>
      <c r="O23" s="24">
        <v>79743044</v>
      </c>
      <c r="P23" s="24">
        <v>57092803</v>
      </c>
      <c r="Q23" s="24">
        <v>80061029</v>
      </c>
      <c r="R23" s="24">
        <v>216896876</v>
      </c>
      <c r="S23" s="24">
        <v>58521111</v>
      </c>
      <c r="T23" s="24">
        <v>58132285</v>
      </c>
      <c r="U23" s="24">
        <v>49678871</v>
      </c>
      <c r="V23" s="24">
        <v>166332267</v>
      </c>
      <c r="W23" s="24">
        <v>766769628</v>
      </c>
      <c r="X23" s="24">
        <v>837321639</v>
      </c>
      <c r="Y23" s="24">
        <v>-70552011</v>
      </c>
      <c r="Z23" s="6">
        <v>-8.43</v>
      </c>
      <c r="AA23" s="22">
        <v>837321639</v>
      </c>
    </row>
    <row r="24" spans="1:27" ht="12.75">
      <c r="A24" s="2" t="s">
        <v>50</v>
      </c>
      <c r="B24" s="8" t="s">
        <v>51</v>
      </c>
      <c r="C24" s="19">
        <v>91598995</v>
      </c>
      <c r="D24" s="19"/>
      <c r="E24" s="20">
        <v>79930736</v>
      </c>
      <c r="F24" s="21">
        <v>73955486</v>
      </c>
      <c r="G24" s="21">
        <v>1189264</v>
      </c>
      <c r="H24" s="21">
        <v>4221222</v>
      </c>
      <c r="I24" s="21">
        <v>7437163</v>
      </c>
      <c r="J24" s="21">
        <v>12847649</v>
      </c>
      <c r="K24" s="21">
        <v>8632063</v>
      </c>
      <c r="L24" s="21">
        <v>6834166</v>
      </c>
      <c r="M24" s="21">
        <v>1538663</v>
      </c>
      <c r="N24" s="21">
        <v>17004892</v>
      </c>
      <c r="O24" s="21">
        <v>5013769</v>
      </c>
      <c r="P24" s="21">
        <v>3722670</v>
      </c>
      <c r="Q24" s="21">
        <v>2965398</v>
      </c>
      <c r="R24" s="21">
        <v>11701837</v>
      </c>
      <c r="S24" s="21">
        <v>265813</v>
      </c>
      <c r="T24" s="21">
        <v>2322528</v>
      </c>
      <c r="U24" s="21">
        <v>330854</v>
      </c>
      <c r="V24" s="21">
        <v>2919195</v>
      </c>
      <c r="W24" s="21">
        <v>44473573</v>
      </c>
      <c r="X24" s="21">
        <v>73955486</v>
      </c>
      <c r="Y24" s="21">
        <v>-29481913</v>
      </c>
      <c r="Z24" s="4">
        <v>-39.86</v>
      </c>
      <c r="AA24" s="19">
        <v>73955486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17710849247</v>
      </c>
      <c r="D25" s="40">
        <f>+D5+D9+D15+D19+D24</f>
        <v>272209325</v>
      </c>
      <c r="E25" s="41">
        <f t="shared" si="4"/>
        <v>21610596366</v>
      </c>
      <c r="F25" s="42">
        <f t="shared" si="4"/>
        <v>22882113358</v>
      </c>
      <c r="G25" s="42">
        <f t="shared" si="4"/>
        <v>3150080088</v>
      </c>
      <c r="H25" s="42">
        <f t="shared" si="4"/>
        <v>1325722301</v>
      </c>
      <c r="I25" s="42">
        <f t="shared" si="4"/>
        <v>1139695617</v>
      </c>
      <c r="J25" s="42">
        <f t="shared" si="4"/>
        <v>5615498006</v>
      </c>
      <c r="K25" s="42">
        <f t="shared" si="4"/>
        <v>1227936078</v>
      </c>
      <c r="L25" s="42">
        <f t="shared" si="4"/>
        <v>1178370614</v>
      </c>
      <c r="M25" s="42">
        <f t="shared" si="4"/>
        <v>2129694055</v>
      </c>
      <c r="N25" s="42">
        <f t="shared" si="4"/>
        <v>4536000747</v>
      </c>
      <c r="O25" s="42">
        <f t="shared" si="4"/>
        <v>1527640557</v>
      </c>
      <c r="P25" s="42">
        <f t="shared" si="4"/>
        <v>1050739301</v>
      </c>
      <c r="Q25" s="42">
        <f t="shared" si="4"/>
        <v>2519620112</v>
      </c>
      <c r="R25" s="42">
        <f t="shared" si="4"/>
        <v>5097999970</v>
      </c>
      <c r="S25" s="42">
        <f t="shared" si="4"/>
        <v>1140842917</v>
      </c>
      <c r="T25" s="42">
        <f t="shared" si="4"/>
        <v>1054928945</v>
      </c>
      <c r="U25" s="42">
        <f t="shared" si="4"/>
        <v>1247282110</v>
      </c>
      <c r="V25" s="42">
        <f t="shared" si="4"/>
        <v>3443053972</v>
      </c>
      <c r="W25" s="42">
        <f t="shared" si="4"/>
        <v>18692552695</v>
      </c>
      <c r="X25" s="42">
        <f t="shared" si="4"/>
        <v>22882113358</v>
      </c>
      <c r="Y25" s="42">
        <f t="shared" si="4"/>
        <v>-4189560663</v>
      </c>
      <c r="Z25" s="43">
        <f>+IF(X25&lt;&gt;0,+(Y25/X25)*100,0)</f>
        <v>-18.309325705421582</v>
      </c>
      <c r="AA25" s="40">
        <f>+AA5+AA9+AA15+AA19+AA24</f>
        <v>22882113358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5187786837</v>
      </c>
      <c r="D28" s="19">
        <f>SUM(D29:D31)</f>
        <v>143550925</v>
      </c>
      <c r="E28" s="20">
        <f t="shared" si="5"/>
        <v>6081701283</v>
      </c>
      <c r="F28" s="21">
        <f t="shared" si="5"/>
        <v>6757750340</v>
      </c>
      <c r="G28" s="21">
        <f t="shared" si="5"/>
        <v>258766510</v>
      </c>
      <c r="H28" s="21">
        <f t="shared" si="5"/>
        <v>296870219</v>
      </c>
      <c r="I28" s="21">
        <f t="shared" si="5"/>
        <v>317669828</v>
      </c>
      <c r="J28" s="21">
        <f t="shared" si="5"/>
        <v>873306557</v>
      </c>
      <c r="K28" s="21">
        <f t="shared" si="5"/>
        <v>381868006</v>
      </c>
      <c r="L28" s="21">
        <f t="shared" si="5"/>
        <v>331206459</v>
      </c>
      <c r="M28" s="21">
        <f t="shared" si="5"/>
        <v>357792378</v>
      </c>
      <c r="N28" s="21">
        <f t="shared" si="5"/>
        <v>1070866843</v>
      </c>
      <c r="O28" s="21">
        <f t="shared" si="5"/>
        <v>390763116</v>
      </c>
      <c r="P28" s="21">
        <f t="shared" si="5"/>
        <v>396161789</v>
      </c>
      <c r="Q28" s="21">
        <f t="shared" si="5"/>
        <v>333997743</v>
      </c>
      <c r="R28" s="21">
        <f t="shared" si="5"/>
        <v>1120922648</v>
      </c>
      <c r="S28" s="21">
        <f t="shared" si="5"/>
        <v>433509046</v>
      </c>
      <c r="T28" s="21">
        <f t="shared" si="5"/>
        <v>472334672</v>
      </c>
      <c r="U28" s="21">
        <f t="shared" si="5"/>
        <v>357732736</v>
      </c>
      <c r="V28" s="21">
        <f t="shared" si="5"/>
        <v>1263576454</v>
      </c>
      <c r="W28" s="21">
        <f t="shared" si="5"/>
        <v>4328672502</v>
      </c>
      <c r="X28" s="21">
        <f t="shared" si="5"/>
        <v>6757750340</v>
      </c>
      <c r="Y28" s="21">
        <f t="shared" si="5"/>
        <v>-2429077838</v>
      </c>
      <c r="Z28" s="4">
        <f>+IF(X28&lt;&gt;0,+(Y28/X28)*100,0)</f>
        <v>-35.945066268902735</v>
      </c>
      <c r="AA28" s="19">
        <f>SUM(AA29:AA31)</f>
        <v>6757750340</v>
      </c>
    </row>
    <row r="29" spans="1:27" ht="12.75">
      <c r="A29" s="5" t="s">
        <v>32</v>
      </c>
      <c r="B29" s="3"/>
      <c r="C29" s="22">
        <v>1032266742</v>
      </c>
      <c r="D29" s="22">
        <v>39833744</v>
      </c>
      <c r="E29" s="23">
        <v>1449047268</v>
      </c>
      <c r="F29" s="24">
        <v>1697464249</v>
      </c>
      <c r="G29" s="24">
        <v>67133949</v>
      </c>
      <c r="H29" s="24">
        <v>84257101</v>
      </c>
      <c r="I29" s="24">
        <v>71940313</v>
      </c>
      <c r="J29" s="24">
        <v>223331363</v>
      </c>
      <c r="K29" s="24">
        <v>92490244</v>
      </c>
      <c r="L29" s="24">
        <v>84779291</v>
      </c>
      <c r="M29" s="24">
        <v>90513295</v>
      </c>
      <c r="N29" s="24">
        <v>267782830</v>
      </c>
      <c r="O29" s="24">
        <v>84552029</v>
      </c>
      <c r="P29" s="24">
        <v>89351570</v>
      </c>
      <c r="Q29" s="24">
        <v>73098328</v>
      </c>
      <c r="R29" s="24">
        <v>247001927</v>
      </c>
      <c r="S29" s="24">
        <v>99312213</v>
      </c>
      <c r="T29" s="24">
        <v>121282919</v>
      </c>
      <c r="U29" s="24">
        <v>49247126</v>
      </c>
      <c r="V29" s="24">
        <v>269842258</v>
      </c>
      <c r="W29" s="24">
        <v>1007958378</v>
      </c>
      <c r="X29" s="24">
        <v>1697464249</v>
      </c>
      <c r="Y29" s="24">
        <v>-689505871</v>
      </c>
      <c r="Z29" s="6">
        <v>-40.62</v>
      </c>
      <c r="AA29" s="22">
        <v>1697464249</v>
      </c>
    </row>
    <row r="30" spans="1:27" ht="12.75">
      <c r="A30" s="5" t="s">
        <v>33</v>
      </c>
      <c r="B30" s="3"/>
      <c r="C30" s="25">
        <v>4053528941</v>
      </c>
      <c r="D30" s="25">
        <v>100769797</v>
      </c>
      <c r="E30" s="26">
        <v>4575994563</v>
      </c>
      <c r="F30" s="27">
        <v>4992292842</v>
      </c>
      <c r="G30" s="27">
        <v>189210646</v>
      </c>
      <c r="H30" s="27">
        <v>208117871</v>
      </c>
      <c r="I30" s="27">
        <v>241305619</v>
      </c>
      <c r="J30" s="27">
        <v>638634136</v>
      </c>
      <c r="K30" s="27">
        <v>284376292</v>
      </c>
      <c r="L30" s="27">
        <v>242374145</v>
      </c>
      <c r="M30" s="27">
        <v>262105555</v>
      </c>
      <c r="N30" s="27">
        <v>788855992</v>
      </c>
      <c r="O30" s="27">
        <v>301957316</v>
      </c>
      <c r="P30" s="27">
        <v>302867748</v>
      </c>
      <c r="Q30" s="27">
        <v>256672101</v>
      </c>
      <c r="R30" s="27">
        <v>861497165</v>
      </c>
      <c r="S30" s="27">
        <v>328939945</v>
      </c>
      <c r="T30" s="27">
        <v>348172656</v>
      </c>
      <c r="U30" s="27">
        <v>303372021</v>
      </c>
      <c r="V30" s="27">
        <v>980484622</v>
      </c>
      <c r="W30" s="27">
        <v>3269471915</v>
      </c>
      <c r="X30" s="27">
        <v>4992292842</v>
      </c>
      <c r="Y30" s="27">
        <v>-1722820927</v>
      </c>
      <c r="Z30" s="7">
        <v>-34.51</v>
      </c>
      <c r="AA30" s="25">
        <v>4992292842</v>
      </c>
    </row>
    <row r="31" spans="1:27" ht="12.75">
      <c r="A31" s="5" t="s">
        <v>34</v>
      </c>
      <c r="B31" s="3"/>
      <c r="C31" s="22">
        <v>101991154</v>
      </c>
      <c r="D31" s="22">
        <v>2947384</v>
      </c>
      <c r="E31" s="23">
        <v>56659452</v>
      </c>
      <c r="F31" s="24">
        <v>67993249</v>
      </c>
      <c r="G31" s="24">
        <v>2421915</v>
      </c>
      <c r="H31" s="24">
        <v>4495247</v>
      </c>
      <c r="I31" s="24">
        <v>4423896</v>
      </c>
      <c r="J31" s="24">
        <v>11341058</v>
      </c>
      <c r="K31" s="24">
        <v>5001470</v>
      </c>
      <c r="L31" s="24">
        <v>4053023</v>
      </c>
      <c r="M31" s="24">
        <v>5173528</v>
      </c>
      <c r="N31" s="24">
        <v>14228021</v>
      </c>
      <c r="O31" s="24">
        <v>4253771</v>
      </c>
      <c r="P31" s="24">
        <v>3942471</v>
      </c>
      <c r="Q31" s="24">
        <v>4227314</v>
      </c>
      <c r="R31" s="24">
        <v>12423556</v>
      </c>
      <c r="S31" s="24">
        <v>5256888</v>
      </c>
      <c r="T31" s="24">
        <v>2879097</v>
      </c>
      <c r="U31" s="24">
        <v>5113589</v>
      </c>
      <c r="V31" s="24">
        <v>13249574</v>
      </c>
      <c r="W31" s="24">
        <v>51242209</v>
      </c>
      <c r="X31" s="24">
        <v>67993249</v>
      </c>
      <c r="Y31" s="24">
        <v>-16751040</v>
      </c>
      <c r="Z31" s="6">
        <v>-24.64</v>
      </c>
      <c r="AA31" s="22">
        <v>67993249</v>
      </c>
    </row>
    <row r="32" spans="1:27" ht="12.75">
      <c r="A32" s="2" t="s">
        <v>35</v>
      </c>
      <c r="B32" s="3"/>
      <c r="C32" s="19">
        <f aca="true" t="shared" si="6" ref="C32:Y32">SUM(C33:C37)</f>
        <v>1611881796</v>
      </c>
      <c r="D32" s="19">
        <f>SUM(D33:D37)</f>
        <v>40356380</v>
      </c>
      <c r="E32" s="20">
        <f t="shared" si="6"/>
        <v>2179293351</v>
      </c>
      <c r="F32" s="21">
        <f t="shared" si="6"/>
        <v>2191079382</v>
      </c>
      <c r="G32" s="21">
        <f t="shared" si="6"/>
        <v>94475777</v>
      </c>
      <c r="H32" s="21">
        <f t="shared" si="6"/>
        <v>113720900</v>
      </c>
      <c r="I32" s="21">
        <f t="shared" si="6"/>
        <v>104496660</v>
      </c>
      <c r="J32" s="21">
        <f t="shared" si="6"/>
        <v>312693337</v>
      </c>
      <c r="K32" s="21">
        <f t="shared" si="6"/>
        <v>123081322</v>
      </c>
      <c r="L32" s="21">
        <f t="shared" si="6"/>
        <v>98826281</v>
      </c>
      <c r="M32" s="21">
        <f t="shared" si="6"/>
        <v>144358487</v>
      </c>
      <c r="N32" s="21">
        <f t="shared" si="6"/>
        <v>366266090</v>
      </c>
      <c r="O32" s="21">
        <f t="shared" si="6"/>
        <v>127052020</v>
      </c>
      <c r="P32" s="21">
        <f t="shared" si="6"/>
        <v>149349827</v>
      </c>
      <c r="Q32" s="21">
        <f t="shared" si="6"/>
        <v>138617727</v>
      </c>
      <c r="R32" s="21">
        <f t="shared" si="6"/>
        <v>415019574</v>
      </c>
      <c r="S32" s="21">
        <f t="shared" si="6"/>
        <v>222643959</v>
      </c>
      <c r="T32" s="21">
        <f t="shared" si="6"/>
        <v>153843822</v>
      </c>
      <c r="U32" s="21">
        <f t="shared" si="6"/>
        <v>114484220</v>
      </c>
      <c r="V32" s="21">
        <f t="shared" si="6"/>
        <v>490972001</v>
      </c>
      <c r="W32" s="21">
        <f t="shared" si="6"/>
        <v>1584951002</v>
      </c>
      <c r="X32" s="21">
        <f t="shared" si="6"/>
        <v>2191079382</v>
      </c>
      <c r="Y32" s="21">
        <f t="shared" si="6"/>
        <v>-606128380</v>
      </c>
      <c r="Z32" s="4">
        <f>+IF(X32&lt;&gt;0,+(Y32/X32)*100,0)</f>
        <v>-27.663460529062654</v>
      </c>
      <c r="AA32" s="19">
        <f>SUM(AA33:AA37)</f>
        <v>2191079382</v>
      </c>
    </row>
    <row r="33" spans="1:27" ht="12.75">
      <c r="A33" s="5" t="s">
        <v>36</v>
      </c>
      <c r="B33" s="3"/>
      <c r="C33" s="22">
        <v>434646591</v>
      </c>
      <c r="D33" s="22">
        <v>15119622</v>
      </c>
      <c r="E33" s="23">
        <v>717401722</v>
      </c>
      <c r="F33" s="24">
        <v>722719423</v>
      </c>
      <c r="G33" s="24">
        <v>26310982</v>
      </c>
      <c r="H33" s="24">
        <v>30056761</v>
      </c>
      <c r="I33" s="24">
        <v>30440649</v>
      </c>
      <c r="J33" s="24">
        <v>86808392</v>
      </c>
      <c r="K33" s="24">
        <v>34946460</v>
      </c>
      <c r="L33" s="24">
        <v>23230632</v>
      </c>
      <c r="M33" s="24">
        <v>43151118</v>
      </c>
      <c r="N33" s="24">
        <v>101328210</v>
      </c>
      <c r="O33" s="24">
        <v>37316626</v>
      </c>
      <c r="P33" s="24">
        <v>43061109</v>
      </c>
      <c r="Q33" s="24">
        <v>36703700</v>
      </c>
      <c r="R33" s="24">
        <v>117081435</v>
      </c>
      <c r="S33" s="24">
        <v>65618435</v>
      </c>
      <c r="T33" s="24">
        <v>52126457</v>
      </c>
      <c r="U33" s="24">
        <v>37429210</v>
      </c>
      <c r="V33" s="24">
        <v>155174102</v>
      </c>
      <c r="W33" s="24">
        <v>460392139</v>
      </c>
      <c r="X33" s="24">
        <v>722719423</v>
      </c>
      <c r="Y33" s="24">
        <v>-262327284</v>
      </c>
      <c r="Z33" s="6">
        <v>-36.3</v>
      </c>
      <c r="AA33" s="22">
        <v>722719423</v>
      </c>
    </row>
    <row r="34" spans="1:27" ht="12.75">
      <c r="A34" s="5" t="s">
        <v>37</v>
      </c>
      <c r="B34" s="3"/>
      <c r="C34" s="22">
        <v>303190351</v>
      </c>
      <c r="D34" s="22"/>
      <c r="E34" s="23">
        <v>388395858</v>
      </c>
      <c r="F34" s="24">
        <v>425023081</v>
      </c>
      <c r="G34" s="24">
        <v>14376476</v>
      </c>
      <c r="H34" s="24">
        <v>24610381</v>
      </c>
      <c r="I34" s="24">
        <v>19394381</v>
      </c>
      <c r="J34" s="24">
        <v>58381238</v>
      </c>
      <c r="K34" s="24">
        <v>22258217</v>
      </c>
      <c r="L34" s="24">
        <v>21772845</v>
      </c>
      <c r="M34" s="24">
        <v>29307558</v>
      </c>
      <c r="N34" s="24">
        <v>73338620</v>
      </c>
      <c r="O34" s="24">
        <v>31503159</v>
      </c>
      <c r="P34" s="24">
        <v>25631113</v>
      </c>
      <c r="Q34" s="24">
        <v>29652177</v>
      </c>
      <c r="R34" s="24">
        <v>86786449</v>
      </c>
      <c r="S34" s="24">
        <v>33856059</v>
      </c>
      <c r="T34" s="24">
        <v>22866507</v>
      </c>
      <c r="U34" s="24">
        <v>31370190</v>
      </c>
      <c r="V34" s="24">
        <v>88092756</v>
      </c>
      <c r="W34" s="24">
        <v>306599063</v>
      </c>
      <c r="X34" s="24">
        <v>425023081</v>
      </c>
      <c r="Y34" s="24">
        <v>-118424018</v>
      </c>
      <c r="Z34" s="6">
        <v>-27.86</v>
      </c>
      <c r="AA34" s="22">
        <v>425023081</v>
      </c>
    </row>
    <row r="35" spans="1:27" ht="12.75">
      <c r="A35" s="5" t="s">
        <v>38</v>
      </c>
      <c r="B35" s="3"/>
      <c r="C35" s="22">
        <v>698587565</v>
      </c>
      <c r="D35" s="22"/>
      <c r="E35" s="23">
        <v>873040910</v>
      </c>
      <c r="F35" s="24">
        <v>823906819</v>
      </c>
      <c r="G35" s="24">
        <v>44208557</v>
      </c>
      <c r="H35" s="24">
        <v>48836993</v>
      </c>
      <c r="I35" s="24">
        <v>45582513</v>
      </c>
      <c r="J35" s="24">
        <v>138628063</v>
      </c>
      <c r="K35" s="24">
        <v>48154305</v>
      </c>
      <c r="L35" s="24">
        <v>44239669</v>
      </c>
      <c r="M35" s="24">
        <v>59128902</v>
      </c>
      <c r="N35" s="24">
        <v>151522876</v>
      </c>
      <c r="O35" s="24">
        <v>48200521</v>
      </c>
      <c r="P35" s="24">
        <v>69170251</v>
      </c>
      <c r="Q35" s="24">
        <v>55475726</v>
      </c>
      <c r="R35" s="24">
        <v>172846498</v>
      </c>
      <c r="S35" s="24">
        <v>108973271</v>
      </c>
      <c r="T35" s="24">
        <v>65149804</v>
      </c>
      <c r="U35" s="24">
        <v>33862138</v>
      </c>
      <c r="V35" s="24">
        <v>207985213</v>
      </c>
      <c r="W35" s="24">
        <v>670982650</v>
      </c>
      <c r="X35" s="24">
        <v>823906819</v>
      </c>
      <c r="Y35" s="24">
        <v>-152924169</v>
      </c>
      <c r="Z35" s="6">
        <v>-18.56</v>
      </c>
      <c r="AA35" s="22">
        <v>823906819</v>
      </c>
    </row>
    <row r="36" spans="1:27" ht="12.75">
      <c r="A36" s="5" t="s">
        <v>39</v>
      </c>
      <c r="B36" s="3"/>
      <c r="C36" s="22">
        <v>84869125</v>
      </c>
      <c r="D36" s="22"/>
      <c r="E36" s="23">
        <v>96685146</v>
      </c>
      <c r="F36" s="24">
        <v>124921297</v>
      </c>
      <c r="G36" s="24">
        <v>4342398</v>
      </c>
      <c r="H36" s="24">
        <v>5254349</v>
      </c>
      <c r="I36" s="24">
        <v>3436345</v>
      </c>
      <c r="J36" s="24">
        <v>13033092</v>
      </c>
      <c r="K36" s="24">
        <v>7120025</v>
      </c>
      <c r="L36" s="24">
        <v>3561465</v>
      </c>
      <c r="M36" s="24">
        <v>3623964</v>
      </c>
      <c r="N36" s="24">
        <v>14305454</v>
      </c>
      <c r="O36" s="24">
        <v>4353179</v>
      </c>
      <c r="P36" s="24">
        <v>4094820</v>
      </c>
      <c r="Q36" s="24">
        <v>6884655</v>
      </c>
      <c r="R36" s="24">
        <v>15332654</v>
      </c>
      <c r="S36" s="24">
        <v>8270291</v>
      </c>
      <c r="T36" s="24">
        <v>4898238</v>
      </c>
      <c r="U36" s="24">
        <v>4055271</v>
      </c>
      <c r="V36" s="24">
        <v>17223800</v>
      </c>
      <c r="W36" s="24">
        <v>59895000</v>
      </c>
      <c r="X36" s="24">
        <v>124921297</v>
      </c>
      <c r="Y36" s="24">
        <v>-65026297</v>
      </c>
      <c r="Z36" s="6">
        <v>-52.05</v>
      </c>
      <c r="AA36" s="22">
        <v>124921297</v>
      </c>
    </row>
    <row r="37" spans="1:27" ht="12.75">
      <c r="A37" s="5" t="s">
        <v>40</v>
      </c>
      <c r="B37" s="3"/>
      <c r="C37" s="25">
        <v>90588164</v>
      </c>
      <c r="D37" s="25">
        <v>25236758</v>
      </c>
      <c r="E37" s="26">
        <v>103769715</v>
      </c>
      <c r="F37" s="27">
        <v>94508762</v>
      </c>
      <c r="G37" s="27">
        <v>5237364</v>
      </c>
      <c r="H37" s="27">
        <v>4962416</v>
      </c>
      <c r="I37" s="27">
        <v>5642772</v>
      </c>
      <c r="J37" s="27">
        <v>15842552</v>
      </c>
      <c r="K37" s="27">
        <v>10602315</v>
      </c>
      <c r="L37" s="27">
        <v>6021670</v>
      </c>
      <c r="M37" s="27">
        <v>9146945</v>
      </c>
      <c r="N37" s="27">
        <v>25770930</v>
      </c>
      <c r="O37" s="27">
        <v>5678535</v>
      </c>
      <c r="P37" s="27">
        <v>7392534</v>
      </c>
      <c r="Q37" s="27">
        <v>9901469</v>
      </c>
      <c r="R37" s="27">
        <v>22972538</v>
      </c>
      <c r="S37" s="27">
        <v>5925903</v>
      </c>
      <c r="T37" s="27">
        <v>8802816</v>
      </c>
      <c r="U37" s="27">
        <v>7767411</v>
      </c>
      <c r="V37" s="27">
        <v>22496130</v>
      </c>
      <c r="W37" s="27">
        <v>87082150</v>
      </c>
      <c r="X37" s="27">
        <v>94508762</v>
      </c>
      <c r="Y37" s="27">
        <v>-7426612</v>
      </c>
      <c r="Z37" s="7">
        <v>-7.86</v>
      </c>
      <c r="AA37" s="25">
        <v>94508762</v>
      </c>
    </row>
    <row r="38" spans="1:27" ht="12.75">
      <c r="A38" s="2" t="s">
        <v>41</v>
      </c>
      <c r="B38" s="8"/>
      <c r="C38" s="19">
        <f aca="true" t="shared" si="7" ref="C38:Y38">SUM(C39:C41)</f>
        <v>1889843055</v>
      </c>
      <c r="D38" s="19">
        <f>SUM(D39:D41)</f>
        <v>45906489</v>
      </c>
      <c r="E38" s="20">
        <f t="shared" si="7"/>
        <v>2051454575</v>
      </c>
      <c r="F38" s="21">
        <f t="shared" si="7"/>
        <v>2071928230</v>
      </c>
      <c r="G38" s="21">
        <f t="shared" si="7"/>
        <v>68219874</v>
      </c>
      <c r="H38" s="21">
        <f t="shared" si="7"/>
        <v>89238993</v>
      </c>
      <c r="I38" s="21">
        <f t="shared" si="7"/>
        <v>142051273</v>
      </c>
      <c r="J38" s="21">
        <f t="shared" si="7"/>
        <v>299510140</v>
      </c>
      <c r="K38" s="21">
        <f t="shared" si="7"/>
        <v>142330512</v>
      </c>
      <c r="L38" s="21">
        <f t="shared" si="7"/>
        <v>107189676</v>
      </c>
      <c r="M38" s="21">
        <f t="shared" si="7"/>
        <v>151330382</v>
      </c>
      <c r="N38" s="21">
        <f t="shared" si="7"/>
        <v>400850570</v>
      </c>
      <c r="O38" s="21">
        <f t="shared" si="7"/>
        <v>129947218</v>
      </c>
      <c r="P38" s="21">
        <f t="shared" si="7"/>
        <v>155831104</v>
      </c>
      <c r="Q38" s="21">
        <f t="shared" si="7"/>
        <v>135185489</v>
      </c>
      <c r="R38" s="21">
        <f t="shared" si="7"/>
        <v>420963811</v>
      </c>
      <c r="S38" s="21">
        <f t="shared" si="7"/>
        <v>122081449</v>
      </c>
      <c r="T38" s="21">
        <f t="shared" si="7"/>
        <v>129254175</v>
      </c>
      <c r="U38" s="21">
        <f t="shared" si="7"/>
        <v>128069742</v>
      </c>
      <c r="V38" s="21">
        <f t="shared" si="7"/>
        <v>379405366</v>
      </c>
      <c r="W38" s="21">
        <f t="shared" si="7"/>
        <v>1500729887</v>
      </c>
      <c r="X38" s="21">
        <f t="shared" si="7"/>
        <v>2071928230</v>
      </c>
      <c r="Y38" s="21">
        <f t="shared" si="7"/>
        <v>-571198343</v>
      </c>
      <c r="Z38" s="4">
        <f>+IF(X38&lt;&gt;0,+(Y38/X38)*100,0)</f>
        <v>-27.5684425130884</v>
      </c>
      <c r="AA38" s="19">
        <f>SUM(AA39:AA41)</f>
        <v>2071928230</v>
      </c>
    </row>
    <row r="39" spans="1:27" ht="12.75">
      <c r="A39" s="5" t="s">
        <v>42</v>
      </c>
      <c r="B39" s="3"/>
      <c r="C39" s="22">
        <v>846951213</v>
      </c>
      <c r="D39" s="22">
        <v>42625098</v>
      </c>
      <c r="E39" s="23">
        <v>1088876522</v>
      </c>
      <c r="F39" s="24">
        <v>1114050717</v>
      </c>
      <c r="G39" s="24">
        <v>42189925</v>
      </c>
      <c r="H39" s="24">
        <v>44006160</v>
      </c>
      <c r="I39" s="24">
        <v>41692028</v>
      </c>
      <c r="J39" s="24">
        <v>127888113</v>
      </c>
      <c r="K39" s="24">
        <v>73193507</v>
      </c>
      <c r="L39" s="24">
        <v>46604473</v>
      </c>
      <c r="M39" s="24">
        <v>78345418</v>
      </c>
      <c r="N39" s="24">
        <v>198143398</v>
      </c>
      <c r="O39" s="24">
        <v>51999751</v>
      </c>
      <c r="P39" s="24">
        <v>73762647</v>
      </c>
      <c r="Q39" s="24">
        <v>70853167</v>
      </c>
      <c r="R39" s="24">
        <v>196615565</v>
      </c>
      <c r="S39" s="24">
        <v>53058314</v>
      </c>
      <c r="T39" s="24">
        <v>69887709</v>
      </c>
      <c r="U39" s="24">
        <v>54852470</v>
      </c>
      <c r="V39" s="24">
        <v>177798493</v>
      </c>
      <c r="W39" s="24">
        <v>700445569</v>
      </c>
      <c r="X39" s="24">
        <v>1114050717</v>
      </c>
      <c r="Y39" s="24">
        <v>-413605148</v>
      </c>
      <c r="Z39" s="6">
        <v>-37.13</v>
      </c>
      <c r="AA39" s="22">
        <v>1114050717</v>
      </c>
    </row>
    <row r="40" spans="1:27" ht="12.75">
      <c r="A40" s="5" t="s">
        <v>43</v>
      </c>
      <c r="B40" s="3"/>
      <c r="C40" s="22">
        <v>1004296543</v>
      </c>
      <c r="D40" s="22">
        <v>2066659</v>
      </c>
      <c r="E40" s="23">
        <v>879629544</v>
      </c>
      <c r="F40" s="24">
        <v>872177679</v>
      </c>
      <c r="G40" s="24">
        <v>22783957</v>
      </c>
      <c r="H40" s="24">
        <v>39144803</v>
      </c>
      <c r="I40" s="24">
        <v>92895897</v>
      </c>
      <c r="J40" s="24">
        <v>154824657</v>
      </c>
      <c r="K40" s="24">
        <v>62620901</v>
      </c>
      <c r="L40" s="24">
        <v>54389369</v>
      </c>
      <c r="M40" s="24">
        <v>65389614</v>
      </c>
      <c r="N40" s="24">
        <v>182399884</v>
      </c>
      <c r="O40" s="24">
        <v>70609121</v>
      </c>
      <c r="P40" s="24">
        <v>75868087</v>
      </c>
      <c r="Q40" s="24">
        <v>58710121</v>
      </c>
      <c r="R40" s="24">
        <v>205187329</v>
      </c>
      <c r="S40" s="24">
        <v>64714581</v>
      </c>
      <c r="T40" s="24">
        <v>57450798</v>
      </c>
      <c r="U40" s="24">
        <v>67920041</v>
      </c>
      <c r="V40" s="24">
        <v>190085420</v>
      </c>
      <c r="W40" s="24">
        <v>732497290</v>
      </c>
      <c r="X40" s="24">
        <v>872177679</v>
      </c>
      <c r="Y40" s="24">
        <v>-139680389</v>
      </c>
      <c r="Z40" s="6">
        <v>-16.02</v>
      </c>
      <c r="AA40" s="22">
        <v>872177679</v>
      </c>
    </row>
    <row r="41" spans="1:27" ht="12.75">
      <c r="A41" s="5" t="s">
        <v>44</v>
      </c>
      <c r="B41" s="3"/>
      <c r="C41" s="22">
        <v>38595299</v>
      </c>
      <c r="D41" s="22">
        <v>1214732</v>
      </c>
      <c r="E41" s="23">
        <v>82948509</v>
      </c>
      <c r="F41" s="24">
        <v>85699834</v>
      </c>
      <c r="G41" s="24">
        <v>3245992</v>
      </c>
      <c r="H41" s="24">
        <v>6088030</v>
      </c>
      <c r="I41" s="24">
        <v>7463348</v>
      </c>
      <c r="J41" s="24">
        <v>16797370</v>
      </c>
      <c r="K41" s="24">
        <v>6516104</v>
      </c>
      <c r="L41" s="24">
        <v>6195834</v>
      </c>
      <c r="M41" s="24">
        <v>7595350</v>
      </c>
      <c r="N41" s="24">
        <v>20307288</v>
      </c>
      <c r="O41" s="24">
        <v>7338346</v>
      </c>
      <c r="P41" s="24">
        <v>6200370</v>
      </c>
      <c r="Q41" s="24">
        <v>5622201</v>
      </c>
      <c r="R41" s="24">
        <v>19160917</v>
      </c>
      <c r="S41" s="24">
        <v>4308554</v>
      </c>
      <c r="T41" s="24">
        <v>1915668</v>
      </c>
      <c r="U41" s="24">
        <v>5297231</v>
      </c>
      <c r="V41" s="24">
        <v>11521453</v>
      </c>
      <c r="W41" s="24">
        <v>67787028</v>
      </c>
      <c r="X41" s="24">
        <v>85699834</v>
      </c>
      <c r="Y41" s="24">
        <v>-17912806</v>
      </c>
      <c r="Z41" s="6">
        <v>-20.9</v>
      </c>
      <c r="AA41" s="22">
        <v>85699834</v>
      </c>
    </row>
    <row r="42" spans="1:27" ht="12.75">
      <c r="A42" s="2" t="s">
        <v>45</v>
      </c>
      <c r="B42" s="8"/>
      <c r="C42" s="19">
        <f aca="true" t="shared" si="8" ref="C42:Y42">SUM(C43:C46)</f>
        <v>8795861581</v>
      </c>
      <c r="D42" s="19">
        <f>SUM(D43:D46)</f>
        <v>2103709</v>
      </c>
      <c r="E42" s="20">
        <f t="shared" si="8"/>
        <v>10450808232</v>
      </c>
      <c r="F42" s="21">
        <f t="shared" si="8"/>
        <v>10650175933</v>
      </c>
      <c r="G42" s="21">
        <f t="shared" si="8"/>
        <v>468232936</v>
      </c>
      <c r="H42" s="21">
        <f t="shared" si="8"/>
        <v>728410781</v>
      </c>
      <c r="I42" s="21">
        <f t="shared" si="8"/>
        <v>1003205672</v>
      </c>
      <c r="J42" s="21">
        <f t="shared" si="8"/>
        <v>2199849389</v>
      </c>
      <c r="K42" s="21">
        <f t="shared" si="8"/>
        <v>764820867</v>
      </c>
      <c r="L42" s="21">
        <f t="shared" si="8"/>
        <v>628829660</v>
      </c>
      <c r="M42" s="21">
        <f t="shared" si="8"/>
        <v>766051797</v>
      </c>
      <c r="N42" s="21">
        <f t="shared" si="8"/>
        <v>2159702324</v>
      </c>
      <c r="O42" s="21">
        <f t="shared" si="8"/>
        <v>775439093</v>
      </c>
      <c r="P42" s="21">
        <f t="shared" si="8"/>
        <v>693546108</v>
      </c>
      <c r="Q42" s="21">
        <f t="shared" si="8"/>
        <v>631926080</v>
      </c>
      <c r="R42" s="21">
        <f t="shared" si="8"/>
        <v>2100911281</v>
      </c>
      <c r="S42" s="21">
        <f t="shared" si="8"/>
        <v>654292577</v>
      </c>
      <c r="T42" s="21">
        <f t="shared" si="8"/>
        <v>743856675</v>
      </c>
      <c r="U42" s="21">
        <f t="shared" si="8"/>
        <v>728960690</v>
      </c>
      <c r="V42" s="21">
        <f t="shared" si="8"/>
        <v>2127109942</v>
      </c>
      <c r="W42" s="21">
        <f t="shared" si="8"/>
        <v>8587572936</v>
      </c>
      <c r="X42" s="21">
        <f t="shared" si="8"/>
        <v>10650175933</v>
      </c>
      <c r="Y42" s="21">
        <f t="shared" si="8"/>
        <v>-2062602997</v>
      </c>
      <c r="Z42" s="4">
        <f>+IF(X42&lt;&gt;0,+(Y42/X42)*100,0)</f>
        <v>-19.3668443599034</v>
      </c>
      <c r="AA42" s="19">
        <f>SUM(AA43:AA46)</f>
        <v>10650175933</v>
      </c>
    </row>
    <row r="43" spans="1:27" ht="12.75">
      <c r="A43" s="5" t="s">
        <v>46</v>
      </c>
      <c r="B43" s="3"/>
      <c r="C43" s="22">
        <v>4737490844</v>
      </c>
      <c r="D43" s="22"/>
      <c r="E43" s="23">
        <v>6037451738</v>
      </c>
      <c r="F43" s="24">
        <v>6111097101</v>
      </c>
      <c r="G43" s="24">
        <v>309548619</v>
      </c>
      <c r="H43" s="24">
        <v>558411159</v>
      </c>
      <c r="I43" s="24">
        <v>734349925</v>
      </c>
      <c r="J43" s="24">
        <v>1602309703</v>
      </c>
      <c r="K43" s="24">
        <v>466158853</v>
      </c>
      <c r="L43" s="24">
        <v>372989342</v>
      </c>
      <c r="M43" s="24">
        <v>474969270</v>
      </c>
      <c r="N43" s="24">
        <v>1314117465</v>
      </c>
      <c r="O43" s="24">
        <v>493891517</v>
      </c>
      <c r="P43" s="24">
        <v>381079463</v>
      </c>
      <c r="Q43" s="24">
        <v>422820044</v>
      </c>
      <c r="R43" s="24">
        <v>1297791024</v>
      </c>
      <c r="S43" s="24">
        <v>288122058</v>
      </c>
      <c r="T43" s="24">
        <v>471000537</v>
      </c>
      <c r="U43" s="24">
        <v>365923553</v>
      </c>
      <c r="V43" s="24">
        <v>1125046148</v>
      </c>
      <c r="W43" s="24">
        <v>5339264340</v>
      </c>
      <c r="X43" s="24">
        <v>6111097101</v>
      </c>
      <c r="Y43" s="24">
        <v>-771832761</v>
      </c>
      <c r="Z43" s="6">
        <v>-12.63</v>
      </c>
      <c r="AA43" s="22">
        <v>6111097101</v>
      </c>
    </row>
    <row r="44" spans="1:27" ht="12.75">
      <c r="A44" s="5" t="s">
        <v>47</v>
      </c>
      <c r="B44" s="3"/>
      <c r="C44" s="22">
        <v>2359705958</v>
      </c>
      <c r="D44" s="22">
        <v>2103709</v>
      </c>
      <c r="E44" s="23">
        <v>2505966176</v>
      </c>
      <c r="F44" s="24">
        <v>2592413365</v>
      </c>
      <c r="G44" s="24">
        <v>94369161</v>
      </c>
      <c r="H44" s="24">
        <v>97719130</v>
      </c>
      <c r="I44" s="24">
        <v>171075155</v>
      </c>
      <c r="J44" s="24">
        <v>363163446</v>
      </c>
      <c r="K44" s="24">
        <v>197582058</v>
      </c>
      <c r="L44" s="24">
        <v>163694867</v>
      </c>
      <c r="M44" s="24">
        <v>170766709</v>
      </c>
      <c r="N44" s="24">
        <v>532043634</v>
      </c>
      <c r="O44" s="24">
        <v>181207890</v>
      </c>
      <c r="P44" s="24">
        <v>183208171</v>
      </c>
      <c r="Q44" s="24">
        <v>135243504</v>
      </c>
      <c r="R44" s="24">
        <v>499659565</v>
      </c>
      <c r="S44" s="24">
        <v>205688697</v>
      </c>
      <c r="T44" s="24">
        <v>161881901</v>
      </c>
      <c r="U44" s="24">
        <v>215357894</v>
      </c>
      <c r="V44" s="24">
        <v>582928492</v>
      </c>
      <c r="W44" s="24">
        <v>1977795137</v>
      </c>
      <c r="X44" s="24">
        <v>2592413365</v>
      </c>
      <c r="Y44" s="24">
        <v>-614618228</v>
      </c>
      <c r="Z44" s="6">
        <v>-23.71</v>
      </c>
      <c r="AA44" s="22">
        <v>2592413365</v>
      </c>
    </row>
    <row r="45" spans="1:27" ht="12.75">
      <c r="A45" s="5" t="s">
        <v>48</v>
      </c>
      <c r="B45" s="3"/>
      <c r="C45" s="25">
        <v>771471568</v>
      </c>
      <c r="D45" s="25"/>
      <c r="E45" s="26">
        <v>986091687</v>
      </c>
      <c r="F45" s="27">
        <v>908416838</v>
      </c>
      <c r="G45" s="27">
        <v>19746774</v>
      </c>
      <c r="H45" s="27">
        <v>21923668</v>
      </c>
      <c r="I45" s="27">
        <v>25728937</v>
      </c>
      <c r="J45" s="27">
        <v>67399379</v>
      </c>
      <c r="K45" s="27">
        <v>34075338</v>
      </c>
      <c r="L45" s="27">
        <v>33095665</v>
      </c>
      <c r="M45" s="27">
        <v>45519919</v>
      </c>
      <c r="N45" s="27">
        <v>112690922</v>
      </c>
      <c r="O45" s="27">
        <v>29603546</v>
      </c>
      <c r="P45" s="27">
        <v>44660660</v>
      </c>
      <c r="Q45" s="27">
        <v>23405625</v>
      </c>
      <c r="R45" s="27">
        <v>97669831</v>
      </c>
      <c r="S45" s="27">
        <v>67833131</v>
      </c>
      <c r="T45" s="27">
        <v>46717690</v>
      </c>
      <c r="U45" s="27">
        <v>32169204</v>
      </c>
      <c r="V45" s="27">
        <v>146720025</v>
      </c>
      <c r="W45" s="27">
        <v>424480157</v>
      </c>
      <c r="X45" s="27">
        <v>908416838</v>
      </c>
      <c r="Y45" s="27">
        <v>-483936681</v>
      </c>
      <c r="Z45" s="7">
        <v>-53.27</v>
      </c>
      <c r="AA45" s="25">
        <v>908416838</v>
      </c>
    </row>
    <row r="46" spans="1:27" ht="12.75">
      <c r="A46" s="5" t="s">
        <v>49</v>
      </c>
      <c r="B46" s="3"/>
      <c r="C46" s="22">
        <v>927193211</v>
      </c>
      <c r="D46" s="22"/>
      <c r="E46" s="23">
        <v>921298631</v>
      </c>
      <c r="F46" s="24">
        <v>1038248629</v>
      </c>
      <c r="G46" s="24">
        <v>44568382</v>
      </c>
      <c r="H46" s="24">
        <v>50356824</v>
      </c>
      <c r="I46" s="24">
        <v>72051655</v>
      </c>
      <c r="J46" s="24">
        <v>166976861</v>
      </c>
      <c r="K46" s="24">
        <v>67004618</v>
      </c>
      <c r="L46" s="24">
        <v>59049786</v>
      </c>
      <c r="M46" s="24">
        <v>74795899</v>
      </c>
      <c r="N46" s="24">
        <v>200850303</v>
      </c>
      <c r="O46" s="24">
        <v>70736140</v>
      </c>
      <c r="P46" s="24">
        <v>84597814</v>
      </c>
      <c r="Q46" s="24">
        <v>50456907</v>
      </c>
      <c r="R46" s="24">
        <v>205790861</v>
      </c>
      <c r="S46" s="24">
        <v>92648691</v>
      </c>
      <c r="T46" s="24">
        <v>64256547</v>
      </c>
      <c r="U46" s="24">
        <v>115510039</v>
      </c>
      <c r="V46" s="24">
        <v>272415277</v>
      </c>
      <c r="W46" s="24">
        <v>846033302</v>
      </c>
      <c r="X46" s="24">
        <v>1038248629</v>
      </c>
      <c r="Y46" s="24">
        <v>-192215327</v>
      </c>
      <c r="Z46" s="6">
        <v>-18.51</v>
      </c>
      <c r="AA46" s="22">
        <v>1038248629</v>
      </c>
    </row>
    <row r="47" spans="1:27" ht="12.75">
      <c r="A47" s="2" t="s">
        <v>50</v>
      </c>
      <c r="B47" s="8" t="s">
        <v>51</v>
      </c>
      <c r="C47" s="19">
        <v>125466383</v>
      </c>
      <c r="D47" s="19"/>
      <c r="E47" s="20">
        <v>109556014</v>
      </c>
      <c r="F47" s="21">
        <v>115816931</v>
      </c>
      <c r="G47" s="21">
        <v>5996697</v>
      </c>
      <c r="H47" s="21">
        <v>7318263</v>
      </c>
      <c r="I47" s="21">
        <v>8016009</v>
      </c>
      <c r="J47" s="21">
        <v>21330969</v>
      </c>
      <c r="K47" s="21">
        <v>8046586</v>
      </c>
      <c r="L47" s="21">
        <v>12488609</v>
      </c>
      <c r="M47" s="21">
        <v>8629747</v>
      </c>
      <c r="N47" s="21">
        <v>29164942</v>
      </c>
      <c r="O47" s="21">
        <v>6680044</v>
      </c>
      <c r="P47" s="21">
        <v>6528977</v>
      </c>
      <c r="Q47" s="21">
        <v>9739774</v>
      </c>
      <c r="R47" s="21">
        <v>22948795</v>
      </c>
      <c r="S47" s="21">
        <v>6802402</v>
      </c>
      <c r="T47" s="21">
        <v>6298387</v>
      </c>
      <c r="U47" s="21">
        <v>6237923</v>
      </c>
      <c r="V47" s="21">
        <v>19338712</v>
      </c>
      <c r="W47" s="21">
        <v>92783418</v>
      </c>
      <c r="X47" s="21">
        <v>115816931</v>
      </c>
      <c r="Y47" s="21">
        <v>-23033513</v>
      </c>
      <c r="Z47" s="4">
        <v>-19.89</v>
      </c>
      <c r="AA47" s="19">
        <v>115816931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17610839652</v>
      </c>
      <c r="D48" s="40">
        <f>+D28+D32+D38+D42+D47</f>
        <v>231917503</v>
      </c>
      <c r="E48" s="41">
        <f t="shared" si="9"/>
        <v>20872813455</v>
      </c>
      <c r="F48" s="42">
        <f t="shared" si="9"/>
        <v>21786750816</v>
      </c>
      <c r="G48" s="42">
        <f t="shared" si="9"/>
        <v>895691794</v>
      </c>
      <c r="H48" s="42">
        <f t="shared" si="9"/>
        <v>1235559156</v>
      </c>
      <c r="I48" s="42">
        <f t="shared" si="9"/>
        <v>1575439442</v>
      </c>
      <c r="J48" s="42">
        <f t="shared" si="9"/>
        <v>3706690392</v>
      </c>
      <c r="K48" s="42">
        <f t="shared" si="9"/>
        <v>1420147293</v>
      </c>
      <c r="L48" s="42">
        <f t="shared" si="9"/>
        <v>1178540685</v>
      </c>
      <c r="M48" s="42">
        <f t="shared" si="9"/>
        <v>1428162791</v>
      </c>
      <c r="N48" s="42">
        <f t="shared" si="9"/>
        <v>4026850769</v>
      </c>
      <c r="O48" s="42">
        <f t="shared" si="9"/>
        <v>1429881491</v>
      </c>
      <c r="P48" s="42">
        <f t="shared" si="9"/>
        <v>1401417805</v>
      </c>
      <c r="Q48" s="42">
        <f t="shared" si="9"/>
        <v>1249466813</v>
      </c>
      <c r="R48" s="42">
        <f t="shared" si="9"/>
        <v>4080766109</v>
      </c>
      <c r="S48" s="42">
        <f t="shared" si="9"/>
        <v>1439329433</v>
      </c>
      <c r="T48" s="42">
        <f t="shared" si="9"/>
        <v>1505587731</v>
      </c>
      <c r="U48" s="42">
        <f t="shared" si="9"/>
        <v>1335485311</v>
      </c>
      <c r="V48" s="42">
        <f t="shared" si="9"/>
        <v>4280402475</v>
      </c>
      <c r="W48" s="42">
        <f t="shared" si="9"/>
        <v>16094709745</v>
      </c>
      <c r="X48" s="42">
        <f t="shared" si="9"/>
        <v>21786750816</v>
      </c>
      <c r="Y48" s="42">
        <f t="shared" si="9"/>
        <v>-5692041071</v>
      </c>
      <c r="Z48" s="43">
        <f>+IF(X48&lt;&gt;0,+(Y48/X48)*100,0)</f>
        <v>-26.126158595525013</v>
      </c>
      <c r="AA48" s="40">
        <f>+AA28+AA32+AA38+AA42+AA47</f>
        <v>21786750816</v>
      </c>
    </row>
    <row r="49" spans="1:27" ht="12.75">
      <c r="A49" s="14" t="s">
        <v>77</v>
      </c>
      <c r="B49" s="15"/>
      <c r="C49" s="44">
        <f aca="true" t="shared" si="10" ref="C49:Y49">+C25-C48</f>
        <v>100009595</v>
      </c>
      <c r="D49" s="44">
        <f>+D25-D48</f>
        <v>40291822</v>
      </c>
      <c r="E49" s="45">
        <f t="shared" si="10"/>
        <v>737782911</v>
      </c>
      <c r="F49" s="46">
        <f t="shared" si="10"/>
        <v>1095362542</v>
      </c>
      <c r="G49" s="46">
        <f t="shared" si="10"/>
        <v>2254388294</v>
      </c>
      <c r="H49" s="46">
        <f t="shared" si="10"/>
        <v>90163145</v>
      </c>
      <c r="I49" s="46">
        <f t="shared" si="10"/>
        <v>-435743825</v>
      </c>
      <c r="J49" s="46">
        <f t="shared" si="10"/>
        <v>1908807614</v>
      </c>
      <c r="K49" s="46">
        <f t="shared" si="10"/>
        <v>-192211215</v>
      </c>
      <c r="L49" s="46">
        <f t="shared" si="10"/>
        <v>-170071</v>
      </c>
      <c r="M49" s="46">
        <f t="shared" si="10"/>
        <v>701531264</v>
      </c>
      <c r="N49" s="46">
        <f t="shared" si="10"/>
        <v>509149978</v>
      </c>
      <c r="O49" s="46">
        <f t="shared" si="10"/>
        <v>97759066</v>
      </c>
      <c r="P49" s="46">
        <f t="shared" si="10"/>
        <v>-350678504</v>
      </c>
      <c r="Q49" s="46">
        <f t="shared" si="10"/>
        <v>1270153299</v>
      </c>
      <c r="R49" s="46">
        <f t="shared" si="10"/>
        <v>1017233861</v>
      </c>
      <c r="S49" s="46">
        <f t="shared" si="10"/>
        <v>-298486516</v>
      </c>
      <c r="T49" s="46">
        <f t="shared" si="10"/>
        <v>-450658786</v>
      </c>
      <c r="U49" s="46">
        <f t="shared" si="10"/>
        <v>-88203201</v>
      </c>
      <c r="V49" s="46">
        <f t="shared" si="10"/>
        <v>-837348503</v>
      </c>
      <c r="W49" s="46">
        <f t="shared" si="10"/>
        <v>2597842950</v>
      </c>
      <c r="X49" s="46">
        <f>IF(F25=F48,0,X25-X48)</f>
        <v>1095362542</v>
      </c>
      <c r="Y49" s="46">
        <f t="shared" si="10"/>
        <v>1502480408</v>
      </c>
      <c r="Z49" s="47">
        <f>+IF(X49&lt;&gt;0,+(Y49/X49)*100,0)</f>
        <v>137.16740808542275</v>
      </c>
      <c r="AA49" s="44">
        <f>+AA25-AA48</f>
        <v>1095362542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164877790</v>
      </c>
      <c r="D5" s="19">
        <f>SUM(D6:D8)</f>
        <v>0</v>
      </c>
      <c r="E5" s="20">
        <f t="shared" si="0"/>
        <v>160650144</v>
      </c>
      <c r="F5" s="21">
        <f t="shared" si="0"/>
        <v>187070411</v>
      </c>
      <c r="G5" s="21">
        <f t="shared" si="0"/>
        <v>23031263</v>
      </c>
      <c r="H5" s="21">
        <f t="shared" si="0"/>
        <v>13885693</v>
      </c>
      <c r="I5" s="21">
        <f t="shared" si="0"/>
        <v>13242509</v>
      </c>
      <c r="J5" s="21">
        <f t="shared" si="0"/>
        <v>50159465</v>
      </c>
      <c r="K5" s="21">
        <f t="shared" si="0"/>
        <v>13740614</v>
      </c>
      <c r="L5" s="21">
        <f t="shared" si="0"/>
        <v>12386599</v>
      </c>
      <c r="M5" s="21">
        <f t="shared" si="0"/>
        <v>9124371</v>
      </c>
      <c r="N5" s="21">
        <f t="shared" si="0"/>
        <v>35251584</v>
      </c>
      <c r="O5" s="21">
        <f t="shared" si="0"/>
        <v>9293082</v>
      </c>
      <c r="P5" s="21">
        <f t="shared" si="0"/>
        <v>-3586017</v>
      </c>
      <c r="Q5" s="21">
        <f t="shared" si="0"/>
        <v>6525979</v>
      </c>
      <c r="R5" s="21">
        <f t="shared" si="0"/>
        <v>12233044</v>
      </c>
      <c r="S5" s="21">
        <f t="shared" si="0"/>
        <v>8926990</v>
      </c>
      <c r="T5" s="21">
        <f t="shared" si="0"/>
        <v>74894090</v>
      </c>
      <c r="U5" s="21">
        <f t="shared" si="0"/>
        <v>0</v>
      </c>
      <c r="V5" s="21">
        <f t="shared" si="0"/>
        <v>83821080</v>
      </c>
      <c r="W5" s="21">
        <f t="shared" si="0"/>
        <v>181465173</v>
      </c>
      <c r="X5" s="21">
        <f t="shared" si="0"/>
        <v>187070411</v>
      </c>
      <c r="Y5" s="21">
        <f t="shared" si="0"/>
        <v>-5605238</v>
      </c>
      <c r="Z5" s="4">
        <f>+IF(X5&lt;&gt;0,+(Y5/X5)*100,0)</f>
        <v>-2.996325271343954</v>
      </c>
      <c r="AA5" s="19">
        <f>SUM(AA6:AA8)</f>
        <v>187070411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164877790</v>
      </c>
      <c r="D7" s="25"/>
      <c r="E7" s="26">
        <v>160650144</v>
      </c>
      <c r="F7" s="27">
        <v>187070411</v>
      </c>
      <c r="G7" s="27">
        <v>23031263</v>
      </c>
      <c r="H7" s="27">
        <v>13885693</v>
      </c>
      <c r="I7" s="27">
        <v>13242509</v>
      </c>
      <c r="J7" s="27">
        <v>50159465</v>
      </c>
      <c r="K7" s="27">
        <v>13740614</v>
      </c>
      <c r="L7" s="27">
        <v>12386599</v>
      </c>
      <c r="M7" s="27">
        <v>9124371</v>
      </c>
      <c r="N7" s="27">
        <v>35251584</v>
      </c>
      <c r="O7" s="27">
        <v>9293082</v>
      </c>
      <c r="P7" s="27">
        <v>-3586017</v>
      </c>
      <c r="Q7" s="27">
        <v>6525979</v>
      </c>
      <c r="R7" s="27">
        <v>12233044</v>
      </c>
      <c r="S7" s="27">
        <v>8926990</v>
      </c>
      <c r="T7" s="27">
        <v>74894090</v>
      </c>
      <c r="U7" s="27"/>
      <c r="V7" s="27">
        <v>83821080</v>
      </c>
      <c r="W7" s="27">
        <v>181465173</v>
      </c>
      <c r="X7" s="27">
        <v>187070411</v>
      </c>
      <c r="Y7" s="27">
        <v>-5605238</v>
      </c>
      <c r="Z7" s="7">
        <v>-3</v>
      </c>
      <c r="AA7" s="25">
        <v>187070411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2677812</v>
      </c>
      <c r="D9" s="19">
        <f>SUM(D10:D14)</f>
        <v>0</v>
      </c>
      <c r="E9" s="20">
        <f t="shared" si="1"/>
        <v>7437804</v>
      </c>
      <c r="F9" s="21">
        <f t="shared" si="1"/>
        <v>5137254</v>
      </c>
      <c r="G9" s="21">
        <f t="shared" si="1"/>
        <v>3153111</v>
      </c>
      <c r="H9" s="21">
        <f t="shared" si="1"/>
        <v>3116889</v>
      </c>
      <c r="I9" s="21">
        <f t="shared" si="1"/>
        <v>3188117</v>
      </c>
      <c r="J9" s="21">
        <f t="shared" si="1"/>
        <v>9458117</v>
      </c>
      <c r="K9" s="21">
        <f t="shared" si="1"/>
        <v>3208464</v>
      </c>
      <c r="L9" s="21">
        <f t="shared" si="1"/>
        <v>3222998</v>
      </c>
      <c r="M9" s="21">
        <f t="shared" si="1"/>
        <v>3186767</v>
      </c>
      <c r="N9" s="21">
        <f t="shared" si="1"/>
        <v>9618229</v>
      </c>
      <c r="O9" s="21">
        <f t="shared" si="1"/>
        <v>3130126</v>
      </c>
      <c r="P9" s="21">
        <f t="shared" si="1"/>
        <v>3258942</v>
      </c>
      <c r="Q9" s="21">
        <f t="shared" si="1"/>
        <v>3272841</v>
      </c>
      <c r="R9" s="21">
        <f t="shared" si="1"/>
        <v>9661909</v>
      </c>
      <c r="S9" s="21">
        <f t="shared" si="1"/>
        <v>3223062</v>
      </c>
      <c r="T9" s="21">
        <f t="shared" si="1"/>
        <v>-27561002</v>
      </c>
      <c r="U9" s="21">
        <f t="shared" si="1"/>
        <v>0</v>
      </c>
      <c r="V9" s="21">
        <f t="shared" si="1"/>
        <v>-24337940</v>
      </c>
      <c r="W9" s="21">
        <f t="shared" si="1"/>
        <v>4400315</v>
      </c>
      <c r="X9" s="21">
        <f t="shared" si="1"/>
        <v>5137254</v>
      </c>
      <c r="Y9" s="21">
        <f t="shared" si="1"/>
        <v>-736939</v>
      </c>
      <c r="Z9" s="4">
        <f>+IF(X9&lt;&gt;0,+(Y9/X9)*100,0)</f>
        <v>-14.344998320114208</v>
      </c>
      <c r="AA9" s="19">
        <f>SUM(AA10:AA14)</f>
        <v>5137254</v>
      </c>
    </row>
    <row r="10" spans="1:27" ht="12.75">
      <c r="A10" s="5" t="s">
        <v>36</v>
      </c>
      <c r="B10" s="3"/>
      <c r="C10" s="22">
        <v>255355</v>
      </c>
      <c r="D10" s="22"/>
      <c r="E10" s="23">
        <v>2239296</v>
      </c>
      <c r="F10" s="24">
        <v>1171667</v>
      </c>
      <c r="G10" s="24">
        <v>62426</v>
      </c>
      <c r="H10" s="24">
        <v>19557</v>
      </c>
      <c r="I10" s="24">
        <v>19304</v>
      </c>
      <c r="J10" s="24">
        <v>101287</v>
      </c>
      <c r="K10" s="24">
        <v>36247</v>
      </c>
      <c r="L10" s="24">
        <v>17052</v>
      </c>
      <c r="M10" s="24">
        <v>14783</v>
      </c>
      <c r="N10" s="24">
        <v>68082</v>
      </c>
      <c r="O10" s="24">
        <v>36782</v>
      </c>
      <c r="P10" s="24">
        <v>23000</v>
      </c>
      <c r="Q10" s="24">
        <v>36724</v>
      </c>
      <c r="R10" s="24">
        <v>96506</v>
      </c>
      <c r="S10" s="24">
        <v>27965</v>
      </c>
      <c r="T10" s="24">
        <v>1866791</v>
      </c>
      <c r="U10" s="24"/>
      <c r="V10" s="24">
        <v>1894756</v>
      </c>
      <c r="W10" s="24">
        <v>2160631</v>
      </c>
      <c r="X10" s="24">
        <v>1171667</v>
      </c>
      <c r="Y10" s="24">
        <v>988964</v>
      </c>
      <c r="Z10" s="6">
        <v>84.41</v>
      </c>
      <c r="AA10" s="22">
        <v>1171667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2422621</v>
      </c>
      <c r="D12" s="22"/>
      <c r="E12" s="23">
        <v>2250000</v>
      </c>
      <c r="F12" s="24">
        <v>1064777</v>
      </c>
      <c r="G12" s="24">
        <v>1701</v>
      </c>
      <c r="H12" s="24">
        <v>6969</v>
      </c>
      <c r="I12" s="24">
        <v>602</v>
      </c>
      <c r="J12" s="24">
        <v>9272</v>
      </c>
      <c r="K12" s="24">
        <v>5416</v>
      </c>
      <c r="L12" s="24">
        <v>19988</v>
      </c>
      <c r="M12" s="24">
        <v>1901</v>
      </c>
      <c r="N12" s="24">
        <v>27305</v>
      </c>
      <c r="O12" s="24">
        <v>14442</v>
      </c>
      <c r="P12" s="24">
        <v>92418</v>
      </c>
      <c r="Q12" s="24">
        <v>46900</v>
      </c>
      <c r="R12" s="24">
        <v>153760</v>
      </c>
      <c r="S12" s="24"/>
      <c r="T12" s="24">
        <v>27925</v>
      </c>
      <c r="U12" s="24"/>
      <c r="V12" s="24">
        <v>27925</v>
      </c>
      <c r="W12" s="24">
        <v>218262</v>
      </c>
      <c r="X12" s="24">
        <v>1064777</v>
      </c>
      <c r="Y12" s="24">
        <v>-846515</v>
      </c>
      <c r="Z12" s="6">
        <v>-79.5</v>
      </c>
      <c r="AA12" s="22">
        <v>1064777</v>
      </c>
    </row>
    <row r="13" spans="1:27" ht="12.75">
      <c r="A13" s="5" t="s">
        <v>39</v>
      </c>
      <c r="B13" s="3"/>
      <c r="C13" s="22">
        <v>-164</v>
      </c>
      <c r="D13" s="22"/>
      <c r="E13" s="23">
        <v>2948508</v>
      </c>
      <c r="F13" s="24">
        <v>2900810</v>
      </c>
      <c r="G13" s="24">
        <v>3088984</v>
      </c>
      <c r="H13" s="24">
        <v>3090363</v>
      </c>
      <c r="I13" s="24">
        <v>3168211</v>
      </c>
      <c r="J13" s="24">
        <v>9347558</v>
      </c>
      <c r="K13" s="24">
        <v>3166801</v>
      </c>
      <c r="L13" s="24">
        <v>3185958</v>
      </c>
      <c r="M13" s="24">
        <v>3170083</v>
      </c>
      <c r="N13" s="24">
        <v>9522842</v>
      </c>
      <c r="O13" s="24">
        <v>3078902</v>
      </c>
      <c r="P13" s="24">
        <v>3143524</v>
      </c>
      <c r="Q13" s="24">
        <v>3189217</v>
      </c>
      <c r="R13" s="24">
        <v>9411643</v>
      </c>
      <c r="S13" s="24">
        <v>3195097</v>
      </c>
      <c r="T13" s="24">
        <v>-29455718</v>
      </c>
      <c r="U13" s="24"/>
      <c r="V13" s="24">
        <v>-26260621</v>
      </c>
      <c r="W13" s="24">
        <v>2021422</v>
      </c>
      <c r="X13" s="24">
        <v>2900810</v>
      </c>
      <c r="Y13" s="24">
        <v>-879388</v>
      </c>
      <c r="Z13" s="6">
        <v>-30.32</v>
      </c>
      <c r="AA13" s="22">
        <v>2900810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24602377</v>
      </c>
      <c r="D15" s="19">
        <f>SUM(D16:D18)</f>
        <v>0</v>
      </c>
      <c r="E15" s="20">
        <f t="shared" si="2"/>
        <v>24912000</v>
      </c>
      <c r="F15" s="21">
        <f t="shared" si="2"/>
        <v>24912000</v>
      </c>
      <c r="G15" s="21">
        <f t="shared" si="2"/>
        <v>24327</v>
      </c>
      <c r="H15" s="21">
        <f t="shared" si="2"/>
        <v>-1210</v>
      </c>
      <c r="I15" s="21">
        <f t="shared" si="2"/>
        <v>3936</v>
      </c>
      <c r="J15" s="21">
        <f t="shared" si="2"/>
        <v>27053</v>
      </c>
      <c r="K15" s="21">
        <f t="shared" si="2"/>
        <v>32319</v>
      </c>
      <c r="L15" s="21">
        <f t="shared" si="2"/>
        <v>12865</v>
      </c>
      <c r="M15" s="21">
        <f t="shared" si="2"/>
        <v>1400</v>
      </c>
      <c r="N15" s="21">
        <f t="shared" si="2"/>
        <v>46584</v>
      </c>
      <c r="O15" s="21">
        <f t="shared" si="2"/>
        <v>32557</v>
      </c>
      <c r="P15" s="21">
        <f t="shared" si="2"/>
        <v>25047</v>
      </c>
      <c r="Q15" s="21">
        <f t="shared" si="2"/>
        <v>13734403</v>
      </c>
      <c r="R15" s="21">
        <f t="shared" si="2"/>
        <v>13792007</v>
      </c>
      <c r="S15" s="21">
        <f t="shared" si="2"/>
        <v>0</v>
      </c>
      <c r="T15" s="21">
        <f t="shared" si="2"/>
        <v>4313754</v>
      </c>
      <c r="U15" s="21">
        <f t="shared" si="2"/>
        <v>0</v>
      </c>
      <c r="V15" s="21">
        <f t="shared" si="2"/>
        <v>4313754</v>
      </c>
      <c r="W15" s="21">
        <f t="shared" si="2"/>
        <v>18179398</v>
      </c>
      <c r="X15" s="21">
        <f t="shared" si="2"/>
        <v>24912000</v>
      </c>
      <c r="Y15" s="21">
        <f t="shared" si="2"/>
        <v>-6732602</v>
      </c>
      <c r="Z15" s="4">
        <f>+IF(X15&lt;&gt;0,+(Y15/X15)*100,0)</f>
        <v>-27.025537893384715</v>
      </c>
      <c r="AA15" s="19">
        <f>SUM(AA16:AA18)</f>
        <v>24912000</v>
      </c>
    </row>
    <row r="16" spans="1:27" ht="12.75">
      <c r="A16" s="5" t="s">
        <v>42</v>
      </c>
      <c r="B16" s="3"/>
      <c r="C16" s="22">
        <v>-20000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>
        <v>24622377</v>
      </c>
      <c r="D17" s="22"/>
      <c r="E17" s="23">
        <v>24912000</v>
      </c>
      <c r="F17" s="24">
        <v>24912000</v>
      </c>
      <c r="G17" s="24">
        <v>24327</v>
      </c>
      <c r="H17" s="24">
        <v>-1210</v>
      </c>
      <c r="I17" s="24">
        <v>3936</v>
      </c>
      <c r="J17" s="24">
        <v>27053</v>
      </c>
      <c r="K17" s="24">
        <v>32319</v>
      </c>
      <c r="L17" s="24">
        <v>12865</v>
      </c>
      <c r="M17" s="24">
        <v>1400</v>
      </c>
      <c r="N17" s="24">
        <v>46584</v>
      </c>
      <c r="O17" s="24">
        <v>32557</v>
      </c>
      <c r="P17" s="24">
        <v>25047</v>
      </c>
      <c r="Q17" s="24">
        <v>13734403</v>
      </c>
      <c r="R17" s="24">
        <v>13792007</v>
      </c>
      <c r="S17" s="24"/>
      <c r="T17" s="24">
        <v>4313754</v>
      </c>
      <c r="U17" s="24"/>
      <c r="V17" s="24">
        <v>4313754</v>
      </c>
      <c r="W17" s="24">
        <v>18179398</v>
      </c>
      <c r="X17" s="24">
        <v>24912000</v>
      </c>
      <c r="Y17" s="24">
        <v>-6732602</v>
      </c>
      <c r="Z17" s="6">
        <v>-27.03</v>
      </c>
      <c r="AA17" s="22">
        <v>24912000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248211501</v>
      </c>
      <c r="D19" s="19">
        <f>SUM(D20:D23)</f>
        <v>0</v>
      </c>
      <c r="E19" s="20">
        <f t="shared" si="3"/>
        <v>295236264</v>
      </c>
      <c r="F19" s="21">
        <f t="shared" si="3"/>
        <v>355194184</v>
      </c>
      <c r="G19" s="21">
        <f t="shared" si="3"/>
        <v>46465606</v>
      </c>
      <c r="H19" s="21">
        <f t="shared" si="3"/>
        <v>17616163</v>
      </c>
      <c r="I19" s="21">
        <f t="shared" si="3"/>
        <v>17014844</v>
      </c>
      <c r="J19" s="21">
        <f t="shared" si="3"/>
        <v>81096613</v>
      </c>
      <c r="K19" s="21">
        <f t="shared" si="3"/>
        <v>19505485</v>
      </c>
      <c r="L19" s="21">
        <f t="shared" si="3"/>
        <v>19679463</v>
      </c>
      <c r="M19" s="21">
        <f t="shared" si="3"/>
        <v>21021110</v>
      </c>
      <c r="N19" s="21">
        <f t="shared" si="3"/>
        <v>60206058</v>
      </c>
      <c r="O19" s="21">
        <f t="shared" si="3"/>
        <v>19606619</v>
      </c>
      <c r="P19" s="21">
        <f t="shared" si="3"/>
        <v>41385279</v>
      </c>
      <c r="Q19" s="21">
        <f t="shared" si="3"/>
        <v>16100320</v>
      </c>
      <c r="R19" s="21">
        <f t="shared" si="3"/>
        <v>77092218</v>
      </c>
      <c r="S19" s="21">
        <f t="shared" si="3"/>
        <v>19034397</v>
      </c>
      <c r="T19" s="21">
        <f t="shared" si="3"/>
        <v>34547185</v>
      </c>
      <c r="U19" s="21">
        <f t="shared" si="3"/>
        <v>0</v>
      </c>
      <c r="V19" s="21">
        <f t="shared" si="3"/>
        <v>53581582</v>
      </c>
      <c r="W19" s="21">
        <f t="shared" si="3"/>
        <v>271976471</v>
      </c>
      <c r="X19" s="21">
        <f t="shared" si="3"/>
        <v>355194184</v>
      </c>
      <c r="Y19" s="21">
        <f t="shared" si="3"/>
        <v>-83217713</v>
      </c>
      <c r="Z19" s="4">
        <f>+IF(X19&lt;&gt;0,+(Y19/X19)*100,0)</f>
        <v>-23.42879381155633</v>
      </c>
      <c r="AA19" s="19">
        <f>SUM(AA20:AA23)</f>
        <v>355194184</v>
      </c>
    </row>
    <row r="20" spans="1:27" ht="12.75">
      <c r="A20" s="5" t="s">
        <v>46</v>
      </c>
      <c r="B20" s="3"/>
      <c r="C20" s="22">
        <v>120151230</v>
      </c>
      <c r="D20" s="22"/>
      <c r="E20" s="23">
        <v>157022328</v>
      </c>
      <c r="F20" s="24">
        <v>221323875</v>
      </c>
      <c r="G20" s="24">
        <v>15720217</v>
      </c>
      <c r="H20" s="24">
        <v>11812837</v>
      </c>
      <c r="I20" s="24">
        <v>11482455</v>
      </c>
      <c r="J20" s="24">
        <v>39015509</v>
      </c>
      <c r="K20" s="24">
        <v>14022593</v>
      </c>
      <c r="L20" s="24">
        <v>14383801</v>
      </c>
      <c r="M20" s="24">
        <v>15858728</v>
      </c>
      <c r="N20" s="24">
        <v>44265122</v>
      </c>
      <c r="O20" s="24">
        <v>14467671</v>
      </c>
      <c r="P20" s="24">
        <v>15642403</v>
      </c>
      <c r="Q20" s="24">
        <v>13193944</v>
      </c>
      <c r="R20" s="24">
        <v>43304018</v>
      </c>
      <c r="S20" s="24">
        <v>13805912</v>
      </c>
      <c r="T20" s="24">
        <v>14555683</v>
      </c>
      <c r="U20" s="24"/>
      <c r="V20" s="24">
        <v>28361595</v>
      </c>
      <c r="W20" s="24">
        <v>154946244</v>
      </c>
      <c r="X20" s="24">
        <v>221323875</v>
      </c>
      <c r="Y20" s="24">
        <v>-66377631</v>
      </c>
      <c r="Z20" s="6">
        <v>-29.99</v>
      </c>
      <c r="AA20" s="22">
        <v>221323875</v>
      </c>
    </row>
    <row r="21" spans="1:27" ht="12.75">
      <c r="A21" s="5" t="s">
        <v>47</v>
      </c>
      <c r="B21" s="3"/>
      <c r="C21" s="22">
        <v>96184757</v>
      </c>
      <c r="D21" s="22"/>
      <c r="E21" s="23">
        <v>107889240</v>
      </c>
      <c r="F21" s="24">
        <v>104416305</v>
      </c>
      <c r="G21" s="24">
        <v>25673595</v>
      </c>
      <c r="H21" s="24">
        <v>4038089</v>
      </c>
      <c r="I21" s="24">
        <v>3841235</v>
      </c>
      <c r="J21" s="24">
        <v>33552919</v>
      </c>
      <c r="K21" s="24">
        <v>3786504</v>
      </c>
      <c r="L21" s="24">
        <v>3525352</v>
      </c>
      <c r="M21" s="24">
        <v>3381103</v>
      </c>
      <c r="N21" s="24">
        <v>10692959</v>
      </c>
      <c r="O21" s="24">
        <v>3454468</v>
      </c>
      <c r="P21" s="24">
        <v>21396849</v>
      </c>
      <c r="Q21" s="24">
        <v>1341134</v>
      </c>
      <c r="R21" s="24">
        <v>26192451</v>
      </c>
      <c r="S21" s="24">
        <v>3470566</v>
      </c>
      <c r="T21" s="24">
        <v>16296339</v>
      </c>
      <c r="U21" s="24"/>
      <c r="V21" s="24">
        <v>19766905</v>
      </c>
      <c r="W21" s="24">
        <v>90205234</v>
      </c>
      <c r="X21" s="24">
        <v>104416305</v>
      </c>
      <c r="Y21" s="24">
        <v>-14211071</v>
      </c>
      <c r="Z21" s="6">
        <v>-13.61</v>
      </c>
      <c r="AA21" s="22">
        <v>104416305</v>
      </c>
    </row>
    <row r="22" spans="1:27" ht="12.75">
      <c r="A22" s="5" t="s">
        <v>48</v>
      </c>
      <c r="B22" s="3"/>
      <c r="C22" s="25">
        <v>16634377</v>
      </c>
      <c r="D22" s="25"/>
      <c r="E22" s="26">
        <v>19180848</v>
      </c>
      <c r="F22" s="27">
        <v>18062774</v>
      </c>
      <c r="G22" s="27">
        <v>3427791</v>
      </c>
      <c r="H22" s="27">
        <v>1007201</v>
      </c>
      <c r="I22" s="27">
        <v>915855</v>
      </c>
      <c r="J22" s="27">
        <v>5350847</v>
      </c>
      <c r="K22" s="27">
        <v>941205</v>
      </c>
      <c r="L22" s="27">
        <v>998265</v>
      </c>
      <c r="M22" s="27">
        <v>1007434</v>
      </c>
      <c r="N22" s="27">
        <v>2946904</v>
      </c>
      <c r="O22" s="27">
        <v>973055</v>
      </c>
      <c r="P22" s="27">
        <v>2855137</v>
      </c>
      <c r="Q22" s="27">
        <v>799377</v>
      </c>
      <c r="R22" s="27">
        <v>4627569</v>
      </c>
      <c r="S22" s="27">
        <v>992114</v>
      </c>
      <c r="T22" s="27">
        <v>2447658</v>
      </c>
      <c r="U22" s="27"/>
      <c r="V22" s="27">
        <v>3439772</v>
      </c>
      <c r="W22" s="27">
        <v>16365092</v>
      </c>
      <c r="X22" s="27">
        <v>18062774</v>
      </c>
      <c r="Y22" s="27">
        <v>-1697682</v>
      </c>
      <c r="Z22" s="7">
        <v>-9.4</v>
      </c>
      <c r="AA22" s="25">
        <v>18062774</v>
      </c>
    </row>
    <row r="23" spans="1:27" ht="12.75">
      <c r="A23" s="5" t="s">
        <v>49</v>
      </c>
      <c r="B23" s="3"/>
      <c r="C23" s="22">
        <v>15241137</v>
      </c>
      <c r="D23" s="22"/>
      <c r="E23" s="23">
        <v>11143848</v>
      </c>
      <c r="F23" s="24">
        <v>11391230</v>
      </c>
      <c r="G23" s="24">
        <v>1644003</v>
      </c>
      <c r="H23" s="24">
        <v>758036</v>
      </c>
      <c r="I23" s="24">
        <v>775299</v>
      </c>
      <c r="J23" s="24">
        <v>3177338</v>
      </c>
      <c r="K23" s="24">
        <v>755183</v>
      </c>
      <c r="L23" s="24">
        <v>772045</v>
      </c>
      <c r="M23" s="24">
        <v>773845</v>
      </c>
      <c r="N23" s="24">
        <v>2301073</v>
      </c>
      <c r="O23" s="24">
        <v>711425</v>
      </c>
      <c r="P23" s="24">
        <v>1490890</v>
      </c>
      <c r="Q23" s="24">
        <v>765865</v>
      </c>
      <c r="R23" s="24">
        <v>2968180</v>
      </c>
      <c r="S23" s="24">
        <v>765805</v>
      </c>
      <c r="T23" s="24">
        <v>1247505</v>
      </c>
      <c r="U23" s="24"/>
      <c r="V23" s="24">
        <v>2013310</v>
      </c>
      <c r="W23" s="24">
        <v>10459901</v>
      </c>
      <c r="X23" s="24">
        <v>11391230</v>
      </c>
      <c r="Y23" s="24">
        <v>-931329</v>
      </c>
      <c r="Z23" s="6">
        <v>-8.18</v>
      </c>
      <c r="AA23" s="22">
        <v>11391230</v>
      </c>
    </row>
    <row r="24" spans="1:27" ht="12.75">
      <c r="A24" s="2" t="s">
        <v>50</v>
      </c>
      <c r="B24" s="8" t="s">
        <v>51</v>
      </c>
      <c r="C24" s="19">
        <v>-801953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439567527</v>
      </c>
      <c r="D25" s="40">
        <f>+D5+D9+D15+D19+D24</f>
        <v>0</v>
      </c>
      <c r="E25" s="41">
        <f t="shared" si="4"/>
        <v>488236212</v>
      </c>
      <c r="F25" s="42">
        <f t="shared" si="4"/>
        <v>572313849</v>
      </c>
      <c r="G25" s="42">
        <f t="shared" si="4"/>
        <v>72674307</v>
      </c>
      <c r="H25" s="42">
        <f t="shared" si="4"/>
        <v>34617535</v>
      </c>
      <c r="I25" s="42">
        <f t="shared" si="4"/>
        <v>33449406</v>
      </c>
      <c r="J25" s="42">
        <f t="shared" si="4"/>
        <v>140741248</v>
      </c>
      <c r="K25" s="42">
        <f t="shared" si="4"/>
        <v>36486882</v>
      </c>
      <c r="L25" s="42">
        <f t="shared" si="4"/>
        <v>35301925</v>
      </c>
      <c r="M25" s="42">
        <f t="shared" si="4"/>
        <v>33333648</v>
      </c>
      <c r="N25" s="42">
        <f t="shared" si="4"/>
        <v>105122455</v>
      </c>
      <c r="O25" s="42">
        <f t="shared" si="4"/>
        <v>32062384</v>
      </c>
      <c r="P25" s="42">
        <f t="shared" si="4"/>
        <v>41083251</v>
      </c>
      <c r="Q25" s="42">
        <f t="shared" si="4"/>
        <v>39633543</v>
      </c>
      <c r="R25" s="42">
        <f t="shared" si="4"/>
        <v>112779178</v>
      </c>
      <c r="S25" s="42">
        <f t="shared" si="4"/>
        <v>31184449</v>
      </c>
      <c r="T25" s="42">
        <f t="shared" si="4"/>
        <v>86194027</v>
      </c>
      <c r="U25" s="42">
        <f t="shared" si="4"/>
        <v>0</v>
      </c>
      <c r="V25" s="42">
        <f t="shared" si="4"/>
        <v>117378476</v>
      </c>
      <c r="W25" s="42">
        <f t="shared" si="4"/>
        <v>476021357</v>
      </c>
      <c r="X25" s="42">
        <f t="shared" si="4"/>
        <v>572313849</v>
      </c>
      <c r="Y25" s="42">
        <f t="shared" si="4"/>
        <v>-96292492</v>
      </c>
      <c r="Z25" s="43">
        <f>+IF(X25&lt;&gt;0,+(Y25/X25)*100,0)</f>
        <v>-16.825120022563002</v>
      </c>
      <c r="AA25" s="40">
        <f>+AA5+AA9+AA15+AA19+AA24</f>
        <v>572313849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366738573</v>
      </c>
      <c r="D28" s="19">
        <f>SUM(D29:D31)</f>
        <v>0</v>
      </c>
      <c r="E28" s="20">
        <f t="shared" si="5"/>
        <v>130055412</v>
      </c>
      <c r="F28" s="21">
        <f t="shared" si="5"/>
        <v>190686504</v>
      </c>
      <c r="G28" s="21">
        <f t="shared" si="5"/>
        <v>4761174</v>
      </c>
      <c r="H28" s="21">
        <f t="shared" si="5"/>
        <v>1827045</v>
      </c>
      <c r="I28" s="21">
        <f t="shared" si="5"/>
        <v>6728199</v>
      </c>
      <c r="J28" s="21">
        <f t="shared" si="5"/>
        <v>13316418</v>
      </c>
      <c r="K28" s="21">
        <f t="shared" si="5"/>
        <v>19196265</v>
      </c>
      <c r="L28" s="21">
        <f t="shared" si="5"/>
        <v>5683083</v>
      </c>
      <c r="M28" s="21">
        <f t="shared" si="5"/>
        <v>26862840</v>
      </c>
      <c r="N28" s="21">
        <f t="shared" si="5"/>
        <v>51742188</v>
      </c>
      <c r="O28" s="21">
        <f t="shared" si="5"/>
        <v>891066</v>
      </c>
      <c r="P28" s="21">
        <f t="shared" si="5"/>
        <v>15641304</v>
      </c>
      <c r="Q28" s="21">
        <f t="shared" si="5"/>
        <v>5070787</v>
      </c>
      <c r="R28" s="21">
        <f t="shared" si="5"/>
        <v>21603157</v>
      </c>
      <c r="S28" s="21">
        <f t="shared" si="5"/>
        <v>495235</v>
      </c>
      <c r="T28" s="21">
        <f t="shared" si="5"/>
        <v>74008545</v>
      </c>
      <c r="U28" s="21">
        <f t="shared" si="5"/>
        <v>0</v>
      </c>
      <c r="V28" s="21">
        <f t="shared" si="5"/>
        <v>74503780</v>
      </c>
      <c r="W28" s="21">
        <f t="shared" si="5"/>
        <v>161165543</v>
      </c>
      <c r="X28" s="21">
        <f t="shared" si="5"/>
        <v>190686504</v>
      </c>
      <c r="Y28" s="21">
        <f t="shared" si="5"/>
        <v>-29520961</v>
      </c>
      <c r="Z28" s="4">
        <f>+IF(X28&lt;&gt;0,+(Y28/X28)*100,0)</f>
        <v>-15.481410787204949</v>
      </c>
      <c r="AA28" s="19">
        <f>SUM(AA29:AA31)</f>
        <v>190686504</v>
      </c>
    </row>
    <row r="29" spans="1:27" ht="12.75">
      <c r="A29" s="5" t="s">
        <v>32</v>
      </c>
      <c r="B29" s="3"/>
      <c r="C29" s="22">
        <v>30413232</v>
      </c>
      <c r="D29" s="22"/>
      <c r="E29" s="23">
        <v>38249820</v>
      </c>
      <c r="F29" s="24">
        <v>35575977</v>
      </c>
      <c r="G29" s="24">
        <v>305423</v>
      </c>
      <c r="H29" s="24">
        <v>209560</v>
      </c>
      <c r="I29" s="24">
        <v>192741</v>
      </c>
      <c r="J29" s="24">
        <v>707724</v>
      </c>
      <c r="K29" s="24">
        <v>6577139</v>
      </c>
      <c r="L29" s="24">
        <v>402133</v>
      </c>
      <c r="M29" s="24">
        <v>9734162</v>
      </c>
      <c r="N29" s="24">
        <v>16713434</v>
      </c>
      <c r="O29" s="24">
        <v>-1399081</v>
      </c>
      <c r="P29" s="24">
        <v>2360867</v>
      </c>
      <c r="Q29" s="24">
        <v>563801</v>
      </c>
      <c r="R29" s="24">
        <v>1525587</v>
      </c>
      <c r="S29" s="24">
        <v>301513</v>
      </c>
      <c r="T29" s="24">
        <v>5858638</v>
      </c>
      <c r="U29" s="24"/>
      <c r="V29" s="24">
        <v>6160151</v>
      </c>
      <c r="W29" s="24">
        <v>25106896</v>
      </c>
      <c r="X29" s="24">
        <v>35575977</v>
      </c>
      <c r="Y29" s="24">
        <v>-10469081</v>
      </c>
      <c r="Z29" s="6">
        <v>-29.43</v>
      </c>
      <c r="AA29" s="22">
        <v>35575977</v>
      </c>
    </row>
    <row r="30" spans="1:27" ht="12.75">
      <c r="A30" s="5" t="s">
        <v>33</v>
      </c>
      <c r="B30" s="3"/>
      <c r="C30" s="25">
        <v>336324115</v>
      </c>
      <c r="D30" s="25"/>
      <c r="E30" s="26">
        <v>91805592</v>
      </c>
      <c r="F30" s="27">
        <v>155110527</v>
      </c>
      <c r="G30" s="27">
        <v>4455751</v>
      </c>
      <c r="H30" s="27">
        <v>1617485</v>
      </c>
      <c r="I30" s="27">
        <v>6535458</v>
      </c>
      <c r="J30" s="27">
        <v>12608694</v>
      </c>
      <c r="K30" s="27">
        <v>12619126</v>
      </c>
      <c r="L30" s="27">
        <v>5280950</v>
      </c>
      <c r="M30" s="27">
        <v>17128678</v>
      </c>
      <c r="N30" s="27">
        <v>35028754</v>
      </c>
      <c r="O30" s="27">
        <v>2290147</v>
      </c>
      <c r="P30" s="27">
        <v>13280437</v>
      </c>
      <c r="Q30" s="27">
        <v>4506986</v>
      </c>
      <c r="R30" s="27">
        <v>20077570</v>
      </c>
      <c r="S30" s="27">
        <v>193722</v>
      </c>
      <c r="T30" s="27">
        <v>68149907</v>
      </c>
      <c r="U30" s="27"/>
      <c r="V30" s="27">
        <v>68343629</v>
      </c>
      <c r="W30" s="27">
        <v>136058647</v>
      </c>
      <c r="X30" s="27">
        <v>155110527</v>
      </c>
      <c r="Y30" s="27">
        <v>-19051880</v>
      </c>
      <c r="Z30" s="7">
        <v>-12.28</v>
      </c>
      <c r="AA30" s="25">
        <v>155110527</v>
      </c>
    </row>
    <row r="31" spans="1:27" ht="12.75">
      <c r="A31" s="5" t="s">
        <v>34</v>
      </c>
      <c r="B31" s="3"/>
      <c r="C31" s="22">
        <v>1226</v>
      </c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38343899</v>
      </c>
      <c r="D32" s="19">
        <f>SUM(D33:D37)</f>
        <v>0</v>
      </c>
      <c r="E32" s="20">
        <f t="shared" si="6"/>
        <v>52278624</v>
      </c>
      <c r="F32" s="21">
        <f t="shared" si="6"/>
        <v>56290770</v>
      </c>
      <c r="G32" s="21">
        <f t="shared" si="6"/>
        <v>1762222</v>
      </c>
      <c r="H32" s="21">
        <f t="shared" si="6"/>
        <v>445456</v>
      </c>
      <c r="I32" s="21">
        <f t="shared" si="6"/>
        <v>265386</v>
      </c>
      <c r="J32" s="21">
        <f t="shared" si="6"/>
        <v>2473064</v>
      </c>
      <c r="K32" s="21">
        <f t="shared" si="6"/>
        <v>7889668</v>
      </c>
      <c r="L32" s="21">
        <f t="shared" si="6"/>
        <v>352351</v>
      </c>
      <c r="M32" s="21">
        <f t="shared" si="6"/>
        <v>12988370</v>
      </c>
      <c r="N32" s="21">
        <f t="shared" si="6"/>
        <v>21230389</v>
      </c>
      <c r="O32" s="21">
        <f t="shared" si="6"/>
        <v>445923</v>
      </c>
      <c r="P32" s="21">
        <f t="shared" si="6"/>
        <v>3693171</v>
      </c>
      <c r="Q32" s="21">
        <f t="shared" si="6"/>
        <v>-246236</v>
      </c>
      <c r="R32" s="21">
        <f t="shared" si="6"/>
        <v>3892858</v>
      </c>
      <c r="S32" s="21">
        <f t="shared" si="6"/>
        <v>381115</v>
      </c>
      <c r="T32" s="21">
        <f t="shared" si="6"/>
        <v>7862473</v>
      </c>
      <c r="U32" s="21">
        <f t="shared" si="6"/>
        <v>0</v>
      </c>
      <c r="V32" s="21">
        <f t="shared" si="6"/>
        <v>8243588</v>
      </c>
      <c r="W32" s="21">
        <f t="shared" si="6"/>
        <v>35839899</v>
      </c>
      <c r="X32" s="21">
        <f t="shared" si="6"/>
        <v>56290770</v>
      </c>
      <c r="Y32" s="21">
        <f t="shared" si="6"/>
        <v>-20450871</v>
      </c>
      <c r="Z32" s="4">
        <f>+IF(X32&lt;&gt;0,+(Y32/X32)*100,0)</f>
        <v>-36.330771456848076</v>
      </c>
      <c r="AA32" s="19">
        <f>SUM(AA33:AA37)</f>
        <v>56290770</v>
      </c>
    </row>
    <row r="33" spans="1:27" ht="12.75">
      <c r="A33" s="5" t="s">
        <v>36</v>
      </c>
      <c r="B33" s="3"/>
      <c r="C33" s="22">
        <v>17521174</v>
      </c>
      <c r="D33" s="22"/>
      <c r="E33" s="23">
        <v>22976724</v>
      </c>
      <c r="F33" s="24">
        <v>23850537</v>
      </c>
      <c r="G33" s="24">
        <v>1257453</v>
      </c>
      <c r="H33" s="24">
        <v>8947</v>
      </c>
      <c r="I33" s="24">
        <v>247676</v>
      </c>
      <c r="J33" s="24">
        <v>1514076</v>
      </c>
      <c r="K33" s="24">
        <v>1657229</v>
      </c>
      <c r="L33" s="24">
        <v>115362</v>
      </c>
      <c r="M33" s="24">
        <v>5352256</v>
      </c>
      <c r="N33" s="24">
        <v>7124847</v>
      </c>
      <c r="O33" s="24">
        <v>412139</v>
      </c>
      <c r="P33" s="24">
        <v>1452221</v>
      </c>
      <c r="Q33" s="24">
        <v>166770</v>
      </c>
      <c r="R33" s="24">
        <v>2031130</v>
      </c>
      <c r="S33" s="24"/>
      <c r="T33" s="24">
        <v>3446740</v>
      </c>
      <c r="U33" s="24"/>
      <c r="V33" s="24">
        <v>3446740</v>
      </c>
      <c r="W33" s="24">
        <v>14116793</v>
      </c>
      <c r="X33" s="24">
        <v>23850537</v>
      </c>
      <c r="Y33" s="24">
        <v>-9733744</v>
      </c>
      <c r="Z33" s="6">
        <v>-40.81</v>
      </c>
      <c r="AA33" s="22">
        <v>23850537</v>
      </c>
    </row>
    <row r="34" spans="1:27" ht="12.75">
      <c r="A34" s="5" t="s">
        <v>37</v>
      </c>
      <c r="B34" s="3"/>
      <c r="C34" s="22">
        <v>208540</v>
      </c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>
        <v>62416</v>
      </c>
      <c r="Q34" s="24"/>
      <c r="R34" s="24">
        <v>62416</v>
      </c>
      <c r="S34" s="24"/>
      <c r="T34" s="24"/>
      <c r="U34" s="24"/>
      <c r="V34" s="24"/>
      <c r="W34" s="24">
        <v>62416</v>
      </c>
      <c r="X34" s="24"/>
      <c r="Y34" s="24">
        <v>62416</v>
      </c>
      <c r="Z34" s="6"/>
      <c r="AA34" s="22"/>
    </row>
    <row r="35" spans="1:27" ht="12.75">
      <c r="A35" s="5" t="s">
        <v>38</v>
      </c>
      <c r="B35" s="3"/>
      <c r="C35" s="22">
        <v>20231193</v>
      </c>
      <c r="D35" s="22"/>
      <c r="E35" s="23">
        <v>28429200</v>
      </c>
      <c r="F35" s="24">
        <v>29171705</v>
      </c>
      <c r="G35" s="24">
        <v>501012</v>
      </c>
      <c r="H35" s="24">
        <v>436509</v>
      </c>
      <c r="I35" s="24">
        <v>17710</v>
      </c>
      <c r="J35" s="24">
        <v>955231</v>
      </c>
      <c r="K35" s="24">
        <v>3748141</v>
      </c>
      <c r="L35" s="24">
        <v>236989</v>
      </c>
      <c r="M35" s="24">
        <v>7237652</v>
      </c>
      <c r="N35" s="24">
        <v>11222782</v>
      </c>
      <c r="O35" s="24">
        <v>147043</v>
      </c>
      <c r="P35" s="24">
        <v>2099665</v>
      </c>
      <c r="Q35" s="24">
        <v>-413006</v>
      </c>
      <c r="R35" s="24">
        <v>1833702</v>
      </c>
      <c r="S35" s="24">
        <v>381115</v>
      </c>
      <c r="T35" s="24">
        <v>4215151</v>
      </c>
      <c r="U35" s="24"/>
      <c r="V35" s="24">
        <v>4596266</v>
      </c>
      <c r="W35" s="24">
        <v>18607981</v>
      </c>
      <c r="X35" s="24">
        <v>29171705</v>
      </c>
      <c r="Y35" s="24">
        <v>-10563724</v>
      </c>
      <c r="Z35" s="6">
        <v>-36.21</v>
      </c>
      <c r="AA35" s="22">
        <v>29171705</v>
      </c>
    </row>
    <row r="36" spans="1:27" ht="12.75">
      <c r="A36" s="5" t="s">
        <v>39</v>
      </c>
      <c r="B36" s="3"/>
      <c r="C36" s="22">
        <v>365777</v>
      </c>
      <c r="D36" s="22"/>
      <c r="E36" s="23">
        <v>229008</v>
      </c>
      <c r="F36" s="24">
        <v>2619836</v>
      </c>
      <c r="G36" s="24">
        <v>3757</v>
      </c>
      <c r="H36" s="24"/>
      <c r="I36" s="24"/>
      <c r="J36" s="24">
        <v>3757</v>
      </c>
      <c r="K36" s="24">
        <v>2482207</v>
      </c>
      <c r="L36" s="24"/>
      <c r="M36" s="24">
        <v>398462</v>
      </c>
      <c r="N36" s="24">
        <v>2880669</v>
      </c>
      <c r="O36" s="24">
        <v>-113259</v>
      </c>
      <c r="P36" s="24">
        <v>72916</v>
      </c>
      <c r="Q36" s="24"/>
      <c r="R36" s="24">
        <v>-40343</v>
      </c>
      <c r="S36" s="24"/>
      <c r="T36" s="24">
        <v>201372</v>
      </c>
      <c r="U36" s="24"/>
      <c r="V36" s="24">
        <v>201372</v>
      </c>
      <c r="W36" s="24">
        <v>3045455</v>
      </c>
      <c r="X36" s="24">
        <v>2619836</v>
      </c>
      <c r="Y36" s="24">
        <v>425619</v>
      </c>
      <c r="Z36" s="6">
        <v>16.25</v>
      </c>
      <c r="AA36" s="22">
        <v>2619836</v>
      </c>
    </row>
    <row r="37" spans="1:27" ht="12.75">
      <c r="A37" s="5" t="s">
        <v>40</v>
      </c>
      <c r="B37" s="3"/>
      <c r="C37" s="25">
        <v>17215</v>
      </c>
      <c r="D37" s="25"/>
      <c r="E37" s="26">
        <v>643692</v>
      </c>
      <c r="F37" s="27">
        <v>648692</v>
      </c>
      <c r="G37" s="27"/>
      <c r="H37" s="27"/>
      <c r="I37" s="27"/>
      <c r="J37" s="27"/>
      <c r="K37" s="27">
        <v>2091</v>
      </c>
      <c r="L37" s="27"/>
      <c r="M37" s="27"/>
      <c r="N37" s="27">
        <v>2091</v>
      </c>
      <c r="O37" s="27"/>
      <c r="P37" s="27">
        <v>5953</v>
      </c>
      <c r="Q37" s="27"/>
      <c r="R37" s="27">
        <v>5953</v>
      </c>
      <c r="S37" s="27"/>
      <c r="T37" s="27">
        <v>-790</v>
      </c>
      <c r="U37" s="27"/>
      <c r="V37" s="27">
        <v>-790</v>
      </c>
      <c r="W37" s="27">
        <v>7254</v>
      </c>
      <c r="X37" s="27">
        <v>648692</v>
      </c>
      <c r="Y37" s="27">
        <v>-641438</v>
      </c>
      <c r="Z37" s="7">
        <v>-98.88</v>
      </c>
      <c r="AA37" s="25">
        <v>648692</v>
      </c>
    </row>
    <row r="38" spans="1:27" ht="12.75">
      <c r="A38" s="2" t="s">
        <v>41</v>
      </c>
      <c r="B38" s="8"/>
      <c r="C38" s="19">
        <f aca="true" t="shared" si="7" ref="C38:Y38">SUM(C39:C41)</f>
        <v>37929795</v>
      </c>
      <c r="D38" s="19">
        <f>SUM(D39:D41)</f>
        <v>0</v>
      </c>
      <c r="E38" s="20">
        <f t="shared" si="7"/>
        <v>30188196</v>
      </c>
      <c r="F38" s="21">
        <f t="shared" si="7"/>
        <v>28209496</v>
      </c>
      <c r="G38" s="21">
        <f t="shared" si="7"/>
        <v>6007</v>
      </c>
      <c r="H38" s="21">
        <f t="shared" si="7"/>
        <v>155891</v>
      </c>
      <c r="I38" s="21">
        <f t="shared" si="7"/>
        <v>494847</v>
      </c>
      <c r="J38" s="21">
        <f t="shared" si="7"/>
        <v>656745</v>
      </c>
      <c r="K38" s="21">
        <f t="shared" si="7"/>
        <v>3466853</v>
      </c>
      <c r="L38" s="21">
        <f t="shared" si="7"/>
        <v>125768</v>
      </c>
      <c r="M38" s="21">
        <f t="shared" si="7"/>
        <v>5776758</v>
      </c>
      <c r="N38" s="21">
        <f t="shared" si="7"/>
        <v>9369379</v>
      </c>
      <c r="O38" s="21">
        <f t="shared" si="7"/>
        <v>-600382</v>
      </c>
      <c r="P38" s="21">
        <f t="shared" si="7"/>
        <v>8793439</v>
      </c>
      <c r="Q38" s="21">
        <f t="shared" si="7"/>
        <v>230319</v>
      </c>
      <c r="R38" s="21">
        <f t="shared" si="7"/>
        <v>8423376</v>
      </c>
      <c r="S38" s="21">
        <f t="shared" si="7"/>
        <v>85296</v>
      </c>
      <c r="T38" s="21">
        <f t="shared" si="7"/>
        <v>3277557</v>
      </c>
      <c r="U38" s="21">
        <f t="shared" si="7"/>
        <v>0</v>
      </c>
      <c r="V38" s="21">
        <f t="shared" si="7"/>
        <v>3362853</v>
      </c>
      <c r="W38" s="21">
        <f t="shared" si="7"/>
        <v>21812353</v>
      </c>
      <c r="X38" s="21">
        <f t="shared" si="7"/>
        <v>28209496</v>
      </c>
      <c r="Y38" s="21">
        <f t="shared" si="7"/>
        <v>-6397143</v>
      </c>
      <c r="Z38" s="4">
        <f>+IF(X38&lt;&gt;0,+(Y38/X38)*100,0)</f>
        <v>-22.677267966786786</v>
      </c>
      <c r="AA38" s="19">
        <f>SUM(AA39:AA41)</f>
        <v>28209496</v>
      </c>
    </row>
    <row r="39" spans="1:27" ht="12.75">
      <c r="A39" s="5" t="s">
        <v>42</v>
      </c>
      <c r="B39" s="3"/>
      <c r="C39" s="22">
        <v>4880672</v>
      </c>
      <c r="D39" s="22"/>
      <c r="E39" s="23">
        <v>1226016</v>
      </c>
      <c r="F39" s="24">
        <v>873800</v>
      </c>
      <c r="G39" s="24">
        <v>6007</v>
      </c>
      <c r="H39" s="24"/>
      <c r="I39" s="24">
        <v>4678</v>
      </c>
      <c r="J39" s="24">
        <v>10685</v>
      </c>
      <c r="K39" s="24">
        <v>172500</v>
      </c>
      <c r="L39" s="24">
        <v>1118</v>
      </c>
      <c r="M39" s="24">
        <v>543770</v>
      </c>
      <c r="N39" s="24">
        <v>717388</v>
      </c>
      <c r="O39" s="24">
        <v>-110444</v>
      </c>
      <c r="P39" s="24">
        <v>780895</v>
      </c>
      <c r="Q39" s="24">
        <v>35311</v>
      </c>
      <c r="R39" s="24">
        <v>705762</v>
      </c>
      <c r="S39" s="24"/>
      <c r="T39" s="24">
        <v>284527</v>
      </c>
      <c r="U39" s="24"/>
      <c r="V39" s="24">
        <v>284527</v>
      </c>
      <c r="W39" s="24">
        <v>1718362</v>
      </c>
      <c r="X39" s="24">
        <v>873800</v>
      </c>
      <c r="Y39" s="24">
        <v>844562</v>
      </c>
      <c r="Z39" s="6">
        <v>96.65</v>
      </c>
      <c r="AA39" s="22">
        <v>873800</v>
      </c>
    </row>
    <row r="40" spans="1:27" ht="12.75">
      <c r="A40" s="5" t="s">
        <v>43</v>
      </c>
      <c r="B40" s="3"/>
      <c r="C40" s="22">
        <v>33028782</v>
      </c>
      <c r="D40" s="22"/>
      <c r="E40" s="23">
        <v>28962180</v>
      </c>
      <c r="F40" s="24">
        <v>27335696</v>
      </c>
      <c r="G40" s="24"/>
      <c r="H40" s="24">
        <v>155891</v>
      </c>
      <c r="I40" s="24">
        <v>490169</v>
      </c>
      <c r="J40" s="24">
        <v>646060</v>
      </c>
      <c r="K40" s="24">
        <v>3294353</v>
      </c>
      <c r="L40" s="24">
        <v>124650</v>
      </c>
      <c r="M40" s="24">
        <v>5232988</v>
      </c>
      <c r="N40" s="24">
        <v>8651991</v>
      </c>
      <c r="O40" s="24">
        <v>-489938</v>
      </c>
      <c r="P40" s="24">
        <v>8012544</v>
      </c>
      <c r="Q40" s="24">
        <v>195008</v>
      </c>
      <c r="R40" s="24">
        <v>7717614</v>
      </c>
      <c r="S40" s="24">
        <v>85296</v>
      </c>
      <c r="T40" s="24">
        <v>2993030</v>
      </c>
      <c r="U40" s="24"/>
      <c r="V40" s="24">
        <v>3078326</v>
      </c>
      <c r="W40" s="24">
        <v>20093991</v>
      </c>
      <c r="X40" s="24">
        <v>27335696</v>
      </c>
      <c r="Y40" s="24">
        <v>-7241705</v>
      </c>
      <c r="Z40" s="6">
        <v>-26.49</v>
      </c>
      <c r="AA40" s="22">
        <v>27335696</v>
      </c>
    </row>
    <row r="41" spans="1:27" ht="12.75">
      <c r="A41" s="5" t="s">
        <v>44</v>
      </c>
      <c r="B41" s="3"/>
      <c r="C41" s="22">
        <v>20341</v>
      </c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338438413</v>
      </c>
      <c r="D42" s="19">
        <f>SUM(D43:D46)</f>
        <v>0</v>
      </c>
      <c r="E42" s="20">
        <f t="shared" si="8"/>
        <v>348856536</v>
      </c>
      <c r="F42" s="21">
        <f t="shared" si="8"/>
        <v>386660186</v>
      </c>
      <c r="G42" s="21">
        <f t="shared" si="8"/>
        <v>27338921</v>
      </c>
      <c r="H42" s="21">
        <f t="shared" si="8"/>
        <v>1424019</v>
      </c>
      <c r="I42" s="21">
        <f t="shared" si="8"/>
        <v>32164723</v>
      </c>
      <c r="J42" s="21">
        <f t="shared" si="8"/>
        <v>60927663</v>
      </c>
      <c r="K42" s="21">
        <f t="shared" si="8"/>
        <v>35238172</v>
      </c>
      <c r="L42" s="21">
        <f t="shared" si="8"/>
        <v>25409126</v>
      </c>
      <c r="M42" s="21">
        <f t="shared" si="8"/>
        <v>39791333</v>
      </c>
      <c r="N42" s="21">
        <f t="shared" si="8"/>
        <v>100438631</v>
      </c>
      <c r="O42" s="21">
        <f t="shared" si="8"/>
        <v>16542700</v>
      </c>
      <c r="P42" s="21">
        <f t="shared" si="8"/>
        <v>73283369</v>
      </c>
      <c r="Q42" s="21">
        <f t="shared" si="8"/>
        <v>45941953</v>
      </c>
      <c r="R42" s="21">
        <f t="shared" si="8"/>
        <v>135768022</v>
      </c>
      <c r="S42" s="21">
        <f t="shared" si="8"/>
        <v>-1276679</v>
      </c>
      <c r="T42" s="21">
        <f t="shared" si="8"/>
        <v>23085854</v>
      </c>
      <c r="U42" s="21">
        <f t="shared" si="8"/>
        <v>0</v>
      </c>
      <c r="V42" s="21">
        <f t="shared" si="8"/>
        <v>21809175</v>
      </c>
      <c r="W42" s="21">
        <f t="shared" si="8"/>
        <v>318943491</v>
      </c>
      <c r="X42" s="21">
        <f t="shared" si="8"/>
        <v>386660186</v>
      </c>
      <c r="Y42" s="21">
        <f t="shared" si="8"/>
        <v>-67716695</v>
      </c>
      <c r="Z42" s="4">
        <f>+IF(X42&lt;&gt;0,+(Y42/X42)*100,0)</f>
        <v>-17.513231889874486</v>
      </c>
      <c r="AA42" s="19">
        <f>SUM(AA43:AA46)</f>
        <v>386660186</v>
      </c>
    </row>
    <row r="43" spans="1:27" ht="12.75">
      <c r="A43" s="5" t="s">
        <v>46</v>
      </c>
      <c r="B43" s="3"/>
      <c r="C43" s="22">
        <v>170441528</v>
      </c>
      <c r="D43" s="22"/>
      <c r="E43" s="23">
        <v>173980668</v>
      </c>
      <c r="F43" s="24">
        <v>208443345</v>
      </c>
      <c r="G43" s="24">
        <v>19291833</v>
      </c>
      <c r="H43" s="24">
        <v>976043</v>
      </c>
      <c r="I43" s="24">
        <v>23497585</v>
      </c>
      <c r="J43" s="24">
        <v>43765461</v>
      </c>
      <c r="K43" s="24">
        <v>13730438</v>
      </c>
      <c r="L43" s="24">
        <v>15124931</v>
      </c>
      <c r="M43" s="24">
        <v>16007128</v>
      </c>
      <c r="N43" s="24">
        <v>44862497</v>
      </c>
      <c r="O43" s="24">
        <v>13509986</v>
      </c>
      <c r="P43" s="24">
        <v>18725208</v>
      </c>
      <c r="Q43" s="24">
        <v>33355132</v>
      </c>
      <c r="R43" s="24">
        <v>65590326</v>
      </c>
      <c r="S43" s="24">
        <v>34615</v>
      </c>
      <c r="T43" s="24">
        <v>12510758</v>
      </c>
      <c r="U43" s="24"/>
      <c r="V43" s="24">
        <v>12545373</v>
      </c>
      <c r="W43" s="24">
        <v>166763657</v>
      </c>
      <c r="X43" s="24">
        <v>208443345</v>
      </c>
      <c r="Y43" s="24">
        <v>-41679688</v>
      </c>
      <c r="Z43" s="6">
        <v>-20</v>
      </c>
      <c r="AA43" s="22">
        <v>208443345</v>
      </c>
    </row>
    <row r="44" spans="1:27" ht="12.75">
      <c r="A44" s="5" t="s">
        <v>47</v>
      </c>
      <c r="B44" s="3"/>
      <c r="C44" s="22">
        <v>107862442</v>
      </c>
      <c r="D44" s="22"/>
      <c r="E44" s="23">
        <v>111517824</v>
      </c>
      <c r="F44" s="24">
        <v>121445882</v>
      </c>
      <c r="G44" s="24">
        <v>7479849</v>
      </c>
      <c r="H44" s="24">
        <v>7612</v>
      </c>
      <c r="I44" s="24">
        <v>7587439</v>
      </c>
      <c r="J44" s="24">
        <v>15074900</v>
      </c>
      <c r="K44" s="24">
        <v>10290134</v>
      </c>
      <c r="L44" s="24">
        <v>7761030</v>
      </c>
      <c r="M44" s="24">
        <v>9452215</v>
      </c>
      <c r="N44" s="24">
        <v>27503379</v>
      </c>
      <c r="O44" s="24">
        <v>4547209</v>
      </c>
      <c r="P44" s="24">
        <v>44027239</v>
      </c>
      <c r="Q44" s="24">
        <v>13075034</v>
      </c>
      <c r="R44" s="24">
        <v>61649482</v>
      </c>
      <c r="S44" s="24">
        <v>-1717285</v>
      </c>
      <c r="T44" s="24">
        <v>421874</v>
      </c>
      <c r="U44" s="24"/>
      <c r="V44" s="24">
        <v>-1295411</v>
      </c>
      <c r="W44" s="24">
        <v>102932350</v>
      </c>
      <c r="X44" s="24">
        <v>121445882</v>
      </c>
      <c r="Y44" s="24">
        <v>-18513532</v>
      </c>
      <c r="Z44" s="6">
        <v>-15.24</v>
      </c>
      <c r="AA44" s="22">
        <v>121445882</v>
      </c>
    </row>
    <row r="45" spans="1:27" ht="12.75">
      <c r="A45" s="5" t="s">
        <v>48</v>
      </c>
      <c r="B45" s="3"/>
      <c r="C45" s="25">
        <v>30040305</v>
      </c>
      <c r="D45" s="25"/>
      <c r="E45" s="26">
        <v>42132816</v>
      </c>
      <c r="F45" s="27">
        <v>35171098</v>
      </c>
      <c r="G45" s="27">
        <v>404673</v>
      </c>
      <c r="H45" s="27">
        <v>433984</v>
      </c>
      <c r="I45" s="27">
        <v>814199</v>
      </c>
      <c r="J45" s="27">
        <v>1652856</v>
      </c>
      <c r="K45" s="27">
        <v>5769640</v>
      </c>
      <c r="L45" s="27">
        <v>2085973</v>
      </c>
      <c r="M45" s="27">
        <v>6769882</v>
      </c>
      <c r="N45" s="27">
        <v>14625495</v>
      </c>
      <c r="O45" s="27">
        <v>-443270</v>
      </c>
      <c r="P45" s="27">
        <v>8074384</v>
      </c>
      <c r="Q45" s="27">
        <v>-562669</v>
      </c>
      <c r="R45" s="27">
        <v>7068445</v>
      </c>
      <c r="S45" s="27">
        <v>293831</v>
      </c>
      <c r="T45" s="27">
        <v>5288178</v>
      </c>
      <c r="U45" s="27"/>
      <c r="V45" s="27">
        <v>5582009</v>
      </c>
      <c r="W45" s="27">
        <v>28928805</v>
      </c>
      <c r="X45" s="27">
        <v>35171098</v>
      </c>
      <c r="Y45" s="27">
        <v>-6242293</v>
      </c>
      <c r="Z45" s="7">
        <v>-17.75</v>
      </c>
      <c r="AA45" s="25">
        <v>35171098</v>
      </c>
    </row>
    <row r="46" spans="1:27" ht="12.75">
      <c r="A46" s="5" t="s">
        <v>49</v>
      </c>
      <c r="B46" s="3"/>
      <c r="C46" s="22">
        <v>30094138</v>
      </c>
      <c r="D46" s="22"/>
      <c r="E46" s="23">
        <v>21225228</v>
      </c>
      <c r="F46" s="24">
        <v>21599861</v>
      </c>
      <c r="G46" s="24">
        <v>162566</v>
      </c>
      <c r="H46" s="24">
        <v>6380</v>
      </c>
      <c r="I46" s="24">
        <v>265500</v>
      </c>
      <c r="J46" s="24">
        <v>434446</v>
      </c>
      <c r="K46" s="24">
        <v>5447960</v>
      </c>
      <c r="L46" s="24">
        <v>437192</v>
      </c>
      <c r="M46" s="24">
        <v>7562108</v>
      </c>
      <c r="N46" s="24">
        <v>13447260</v>
      </c>
      <c r="O46" s="24">
        <v>-1071225</v>
      </c>
      <c r="P46" s="24">
        <v>2456538</v>
      </c>
      <c r="Q46" s="24">
        <v>74456</v>
      </c>
      <c r="R46" s="24">
        <v>1459769</v>
      </c>
      <c r="S46" s="24">
        <v>112160</v>
      </c>
      <c r="T46" s="24">
        <v>4865044</v>
      </c>
      <c r="U46" s="24"/>
      <c r="V46" s="24">
        <v>4977204</v>
      </c>
      <c r="W46" s="24">
        <v>20318679</v>
      </c>
      <c r="X46" s="24">
        <v>21599861</v>
      </c>
      <c r="Y46" s="24">
        <v>-1281182</v>
      </c>
      <c r="Z46" s="6">
        <v>-5.93</v>
      </c>
      <c r="AA46" s="22">
        <v>21599861</v>
      </c>
    </row>
    <row r="47" spans="1:27" ht="12.75">
      <c r="A47" s="2" t="s">
        <v>50</v>
      </c>
      <c r="B47" s="8" t="s">
        <v>51</v>
      </c>
      <c r="C47" s="19">
        <v>469710</v>
      </c>
      <c r="D47" s="19"/>
      <c r="E47" s="20">
        <v>133332</v>
      </c>
      <c r="F47" s="21">
        <v>39528</v>
      </c>
      <c r="G47" s="21"/>
      <c r="H47" s="21"/>
      <c r="I47" s="21"/>
      <c r="J47" s="21"/>
      <c r="K47" s="21">
        <v>4908</v>
      </c>
      <c r="L47" s="21"/>
      <c r="M47" s="21">
        <v>8180</v>
      </c>
      <c r="N47" s="21">
        <v>13088</v>
      </c>
      <c r="O47" s="21">
        <v>-1636</v>
      </c>
      <c r="P47" s="21">
        <v>3705</v>
      </c>
      <c r="Q47" s="21">
        <v>36487</v>
      </c>
      <c r="R47" s="21">
        <v>38556</v>
      </c>
      <c r="S47" s="21"/>
      <c r="T47" s="21">
        <v>4908</v>
      </c>
      <c r="U47" s="21"/>
      <c r="V47" s="21">
        <v>4908</v>
      </c>
      <c r="W47" s="21">
        <v>56552</v>
      </c>
      <c r="X47" s="21">
        <v>39528</v>
      </c>
      <c r="Y47" s="21">
        <v>17024</v>
      </c>
      <c r="Z47" s="4">
        <v>43.07</v>
      </c>
      <c r="AA47" s="19">
        <v>39528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781920390</v>
      </c>
      <c r="D48" s="40">
        <f>+D28+D32+D38+D42+D47</f>
        <v>0</v>
      </c>
      <c r="E48" s="41">
        <f t="shared" si="9"/>
        <v>561512100</v>
      </c>
      <c r="F48" s="42">
        <f t="shared" si="9"/>
        <v>661886484</v>
      </c>
      <c r="G48" s="42">
        <f t="shared" si="9"/>
        <v>33868324</v>
      </c>
      <c r="H48" s="42">
        <f t="shared" si="9"/>
        <v>3852411</v>
      </c>
      <c r="I48" s="42">
        <f t="shared" si="9"/>
        <v>39653155</v>
      </c>
      <c r="J48" s="42">
        <f t="shared" si="9"/>
        <v>77373890</v>
      </c>
      <c r="K48" s="42">
        <f t="shared" si="9"/>
        <v>65795866</v>
      </c>
      <c r="L48" s="42">
        <f t="shared" si="9"/>
        <v>31570328</v>
      </c>
      <c r="M48" s="42">
        <f t="shared" si="9"/>
        <v>85427481</v>
      </c>
      <c r="N48" s="42">
        <f t="shared" si="9"/>
        <v>182793675</v>
      </c>
      <c r="O48" s="42">
        <f t="shared" si="9"/>
        <v>17277671</v>
      </c>
      <c r="P48" s="42">
        <f t="shared" si="9"/>
        <v>101414988</v>
      </c>
      <c r="Q48" s="42">
        <f t="shared" si="9"/>
        <v>51033310</v>
      </c>
      <c r="R48" s="42">
        <f t="shared" si="9"/>
        <v>169725969</v>
      </c>
      <c r="S48" s="42">
        <f t="shared" si="9"/>
        <v>-315033</v>
      </c>
      <c r="T48" s="42">
        <f t="shared" si="9"/>
        <v>108239337</v>
      </c>
      <c r="U48" s="42">
        <f t="shared" si="9"/>
        <v>0</v>
      </c>
      <c r="V48" s="42">
        <f t="shared" si="9"/>
        <v>107924304</v>
      </c>
      <c r="W48" s="42">
        <f t="shared" si="9"/>
        <v>537817838</v>
      </c>
      <c r="X48" s="42">
        <f t="shared" si="9"/>
        <v>661886484</v>
      </c>
      <c r="Y48" s="42">
        <f t="shared" si="9"/>
        <v>-124068646</v>
      </c>
      <c r="Z48" s="43">
        <f>+IF(X48&lt;&gt;0,+(Y48/X48)*100,0)</f>
        <v>-18.744701546134003</v>
      </c>
      <c r="AA48" s="40">
        <f>+AA28+AA32+AA38+AA42+AA47</f>
        <v>661886484</v>
      </c>
    </row>
    <row r="49" spans="1:27" ht="12.75">
      <c r="A49" s="14" t="s">
        <v>77</v>
      </c>
      <c r="B49" s="15"/>
      <c r="C49" s="44">
        <f aca="true" t="shared" si="10" ref="C49:Y49">+C25-C48</f>
        <v>-342352863</v>
      </c>
      <c r="D49" s="44">
        <f>+D25-D48</f>
        <v>0</v>
      </c>
      <c r="E49" s="45">
        <f t="shared" si="10"/>
        <v>-73275888</v>
      </c>
      <c r="F49" s="46">
        <f t="shared" si="10"/>
        <v>-89572635</v>
      </c>
      <c r="G49" s="46">
        <f t="shared" si="10"/>
        <v>38805983</v>
      </c>
      <c r="H49" s="46">
        <f t="shared" si="10"/>
        <v>30765124</v>
      </c>
      <c r="I49" s="46">
        <f t="shared" si="10"/>
        <v>-6203749</v>
      </c>
      <c r="J49" s="46">
        <f t="shared" si="10"/>
        <v>63367358</v>
      </c>
      <c r="K49" s="46">
        <f t="shared" si="10"/>
        <v>-29308984</v>
      </c>
      <c r="L49" s="46">
        <f t="shared" si="10"/>
        <v>3731597</v>
      </c>
      <c r="M49" s="46">
        <f t="shared" si="10"/>
        <v>-52093833</v>
      </c>
      <c r="N49" s="46">
        <f t="shared" si="10"/>
        <v>-77671220</v>
      </c>
      <c r="O49" s="46">
        <f t="shared" si="10"/>
        <v>14784713</v>
      </c>
      <c r="P49" s="46">
        <f t="shared" si="10"/>
        <v>-60331737</v>
      </c>
      <c r="Q49" s="46">
        <f t="shared" si="10"/>
        <v>-11399767</v>
      </c>
      <c r="R49" s="46">
        <f t="shared" si="10"/>
        <v>-56946791</v>
      </c>
      <c r="S49" s="46">
        <f t="shared" si="10"/>
        <v>31499482</v>
      </c>
      <c r="T49" s="46">
        <f t="shared" si="10"/>
        <v>-22045310</v>
      </c>
      <c r="U49" s="46">
        <f t="shared" si="10"/>
        <v>0</v>
      </c>
      <c r="V49" s="46">
        <f t="shared" si="10"/>
        <v>9454172</v>
      </c>
      <c r="W49" s="46">
        <f t="shared" si="10"/>
        <v>-61796481</v>
      </c>
      <c r="X49" s="46">
        <f>IF(F25=F48,0,X25-X48)</f>
        <v>-89572635</v>
      </c>
      <c r="Y49" s="46">
        <f t="shared" si="10"/>
        <v>27776154</v>
      </c>
      <c r="Z49" s="47">
        <f>+IF(X49&lt;&gt;0,+(Y49/X49)*100,0)</f>
        <v>-31.009642621320676</v>
      </c>
      <c r="AA49" s="44">
        <f>+AA25-AA48</f>
        <v>-89572635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1062253213</v>
      </c>
      <c r="D5" s="19">
        <f>SUM(D6:D8)</f>
        <v>0</v>
      </c>
      <c r="E5" s="20">
        <f t="shared" si="0"/>
        <v>1288325238</v>
      </c>
      <c r="F5" s="21">
        <f t="shared" si="0"/>
        <v>1259708781</v>
      </c>
      <c r="G5" s="21">
        <f t="shared" si="0"/>
        <v>221997569</v>
      </c>
      <c r="H5" s="21">
        <f t="shared" si="0"/>
        <v>69621802</v>
      </c>
      <c r="I5" s="21">
        <f t="shared" si="0"/>
        <v>72313299</v>
      </c>
      <c r="J5" s="21">
        <f t="shared" si="0"/>
        <v>363932670</v>
      </c>
      <c r="K5" s="21">
        <f t="shared" si="0"/>
        <v>71785479</v>
      </c>
      <c r="L5" s="21">
        <f t="shared" si="0"/>
        <v>76447928</v>
      </c>
      <c r="M5" s="21">
        <f t="shared" si="0"/>
        <v>194249807</v>
      </c>
      <c r="N5" s="21">
        <f t="shared" si="0"/>
        <v>342483214</v>
      </c>
      <c r="O5" s="21">
        <f t="shared" si="0"/>
        <v>74959626</v>
      </c>
      <c r="P5" s="21">
        <f t="shared" si="0"/>
        <v>77620678</v>
      </c>
      <c r="Q5" s="21">
        <f t="shared" si="0"/>
        <v>166864347</v>
      </c>
      <c r="R5" s="21">
        <f t="shared" si="0"/>
        <v>319444651</v>
      </c>
      <c r="S5" s="21">
        <f t="shared" si="0"/>
        <v>73649044</v>
      </c>
      <c r="T5" s="21">
        <f t="shared" si="0"/>
        <v>76190253</v>
      </c>
      <c r="U5" s="21">
        <f t="shared" si="0"/>
        <v>0</v>
      </c>
      <c r="V5" s="21">
        <f t="shared" si="0"/>
        <v>149839297</v>
      </c>
      <c r="W5" s="21">
        <f t="shared" si="0"/>
        <v>1175699832</v>
      </c>
      <c r="X5" s="21">
        <f t="shared" si="0"/>
        <v>1259708781</v>
      </c>
      <c r="Y5" s="21">
        <f t="shared" si="0"/>
        <v>-84008949</v>
      </c>
      <c r="Z5" s="4">
        <f>+IF(X5&lt;&gt;0,+(Y5/X5)*100,0)</f>
        <v>-6.668918266435423</v>
      </c>
      <c r="AA5" s="19">
        <f>SUM(AA6:AA8)</f>
        <v>1259708781</v>
      </c>
    </row>
    <row r="6" spans="1:27" ht="12.75">
      <c r="A6" s="5" t="s">
        <v>32</v>
      </c>
      <c r="B6" s="3"/>
      <c r="C6" s="22">
        <v>112716</v>
      </c>
      <c r="D6" s="22"/>
      <c r="E6" s="23">
        <v>151191</v>
      </c>
      <c r="F6" s="24">
        <v>5478</v>
      </c>
      <c r="G6" s="24">
        <v>4805</v>
      </c>
      <c r="H6" s="24">
        <v>457</v>
      </c>
      <c r="I6" s="24">
        <v>457</v>
      </c>
      <c r="J6" s="24">
        <v>5719</v>
      </c>
      <c r="K6" s="24">
        <v>457</v>
      </c>
      <c r="L6" s="24">
        <v>457</v>
      </c>
      <c r="M6" s="24">
        <v>457</v>
      </c>
      <c r="N6" s="24">
        <v>1371</v>
      </c>
      <c r="O6" s="24">
        <v>457</v>
      </c>
      <c r="P6" s="24">
        <v>1109</v>
      </c>
      <c r="Q6" s="24">
        <v>457</v>
      </c>
      <c r="R6" s="24">
        <v>2023</v>
      </c>
      <c r="S6" s="24">
        <v>457</v>
      </c>
      <c r="T6" s="24">
        <v>457</v>
      </c>
      <c r="U6" s="24"/>
      <c r="V6" s="24">
        <v>914</v>
      </c>
      <c r="W6" s="24">
        <v>10027</v>
      </c>
      <c r="X6" s="24">
        <v>5478</v>
      </c>
      <c r="Y6" s="24">
        <v>4549</v>
      </c>
      <c r="Z6" s="6">
        <v>83.04</v>
      </c>
      <c r="AA6" s="22">
        <v>5478</v>
      </c>
    </row>
    <row r="7" spans="1:27" ht="12.75">
      <c r="A7" s="5" t="s">
        <v>33</v>
      </c>
      <c r="B7" s="3"/>
      <c r="C7" s="25">
        <v>1062140497</v>
      </c>
      <c r="D7" s="25"/>
      <c r="E7" s="26">
        <v>1288174047</v>
      </c>
      <c r="F7" s="27">
        <v>1259703303</v>
      </c>
      <c r="G7" s="27">
        <v>221992764</v>
      </c>
      <c r="H7" s="27">
        <v>69621345</v>
      </c>
      <c r="I7" s="27">
        <v>72312842</v>
      </c>
      <c r="J7" s="27">
        <v>363926951</v>
      </c>
      <c r="K7" s="27">
        <v>71785022</v>
      </c>
      <c r="L7" s="27">
        <v>76447471</v>
      </c>
      <c r="M7" s="27">
        <v>194249350</v>
      </c>
      <c r="N7" s="27">
        <v>342481843</v>
      </c>
      <c r="O7" s="27">
        <v>74959169</v>
      </c>
      <c r="P7" s="27">
        <v>77619569</v>
      </c>
      <c r="Q7" s="27">
        <v>166863890</v>
      </c>
      <c r="R7" s="27">
        <v>319442628</v>
      </c>
      <c r="S7" s="27">
        <v>73648587</v>
      </c>
      <c r="T7" s="27">
        <v>76189796</v>
      </c>
      <c r="U7" s="27"/>
      <c r="V7" s="27">
        <v>149838383</v>
      </c>
      <c r="W7" s="27">
        <v>1175689805</v>
      </c>
      <c r="X7" s="27">
        <v>1259703303</v>
      </c>
      <c r="Y7" s="27">
        <v>-84013498</v>
      </c>
      <c r="Z7" s="7">
        <v>-6.67</v>
      </c>
      <c r="AA7" s="25">
        <v>1259703303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283768250</v>
      </c>
      <c r="D9" s="19">
        <f>SUM(D10:D14)</f>
        <v>0</v>
      </c>
      <c r="E9" s="20">
        <f t="shared" si="1"/>
        <v>38281258</v>
      </c>
      <c r="F9" s="21">
        <f t="shared" si="1"/>
        <v>43336054</v>
      </c>
      <c r="G9" s="21">
        <f t="shared" si="1"/>
        <v>3102666</v>
      </c>
      <c r="H9" s="21">
        <f t="shared" si="1"/>
        <v>2761712</v>
      </c>
      <c r="I9" s="21">
        <f t="shared" si="1"/>
        <v>3260511</v>
      </c>
      <c r="J9" s="21">
        <f t="shared" si="1"/>
        <v>9124889</v>
      </c>
      <c r="K9" s="21">
        <f t="shared" si="1"/>
        <v>4090121</v>
      </c>
      <c r="L9" s="21">
        <f t="shared" si="1"/>
        <v>5182034</v>
      </c>
      <c r="M9" s="21">
        <f t="shared" si="1"/>
        <v>4551980</v>
      </c>
      <c r="N9" s="21">
        <f t="shared" si="1"/>
        <v>13824135</v>
      </c>
      <c r="O9" s="21">
        <f t="shared" si="1"/>
        <v>2874047</v>
      </c>
      <c r="P9" s="21">
        <f t="shared" si="1"/>
        <v>2772572</v>
      </c>
      <c r="Q9" s="21">
        <f t="shared" si="1"/>
        <v>2102628</v>
      </c>
      <c r="R9" s="21">
        <f t="shared" si="1"/>
        <v>7749247</v>
      </c>
      <c r="S9" s="21">
        <f t="shared" si="1"/>
        <v>871161</v>
      </c>
      <c r="T9" s="21">
        <f t="shared" si="1"/>
        <v>2003904</v>
      </c>
      <c r="U9" s="21">
        <f t="shared" si="1"/>
        <v>0</v>
      </c>
      <c r="V9" s="21">
        <f t="shared" si="1"/>
        <v>2875065</v>
      </c>
      <c r="W9" s="21">
        <f t="shared" si="1"/>
        <v>33573336</v>
      </c>
      <c r="X9" s="21">
        <f t="shared" si="1"/>
        <v>43336054</v>
      </c>
      <c r="Y9" s="21">
        <f t="shared" si="1"/>
        <v>-9762718</v>
      </c>
      <c r="Z9" s="4">
        <f>+IF(X9&lt;&gt;0,+(Y9/X9)*100,0)</f>
        <v>-22.527934823045957</v>
      </c>
      <c r="AA9" s="19">
        <f>SUM(AA10:AA14)</f>
        <v>43336054</v>
      </c>
    </row>
    <row r="10" spans="1:27" ht="12.75">
      <c r="A10" s="5" t="s">
        <v>36</v>
      </c>
      <c r="B10" s="3"/>
      <c r="C10" s="22">
        <v>2336191</v>
      </c>
      <c r="D10" s="22"/>
      <c r="E10" s="23">
        <v>328313</v>
      </c>
      <c r="F10" s="24">
        <v>458813</v>
      </c>
      <c r="G10" s="24">
        <v>25308</v>
      </c>
      <c r="H10" s="24">
        <v>43633</v>
      </c>
      <c r="I10" s="24">
        <v>31983</v>
      </c>
      <c r="J10" s="24">
        <v>100924</v>
      </c>
      <c r="K10" s="24">
        <v>34189</v>
      </c>
      <c r="L10" s="24">
        <v>33900</v>
      </c>
      <c r="M10" s="24">
        <v>18877</v>
      </c>
      <c r="N10" s="24">
        <v>86966</v>
      </c>
      <c r="O10" s="24">
        <v>157279</v>
      </c>
      <c r="P10" s="24">
        <v>227651</v>
      </c>
      <c r="Q10" s="24">
        <v>38858</v>
      </c>
      <c r="R10" s="24">
        <v>423788</v>
      </c>
      <c r="S10" s="24">
        <v>1000</v>
      </c>
      <c r="T10" s="24">
        <v>607370</v>
      </c>
      <c r="U10" s="24"/>
      <c r="V10" s="24">
        <v>608370</v>
      </c>
      <c r="W10" s="24">
        <v>1220048</v>
      </c>
      <c r="X10" s="24">
        <v>458813</v>
      </c>
      <c r="Y10" s="24">
        <v>761235</v>
      </c>
      <c r="Z10" s="6">
        <v>165.91</v>
      </c>
      <c r="AA10" s="22">
        <v>458813</v>
      </c>
    </row>
    <row r="11" spans="1:27" ht="12.75">
      <c r="A11" s="5" t="s">
        <v>37</v>
      </c>
      <c r="B11" s="3"/>
      <c r="C11" s="22">
        <v>1123655</v>
      </c>
      <c r="D11" s="22"/>
      <c r="E11" s="23">
        <v>2509660</v>
      </c>
      <c r="F11" s="24">
        <v>1436847</v>
      </c>
      <c r="G11" s="24">
        <v>75509</v>
      </c>
      <c r="H11" s="24">
        <v>88387</v>
      </c>
      <c r="I11" s="24">
        <v>91962</v>
      </c>
      <c r="J11" s="24">
        <v>255858</v>
      </c>
      <c r="K11" s="24">
        <v>183331</v>
      </c>
      <c r="L11" s="24">
        <v>131982</v>
      </c>
      <c r="M11" s="24">
        <v>109124</v>
      </c>
      <c r="N11" s="24">
        <v>424437</v>
      </c>
      <c r="O11" s="24">
        <v>112661</v>
      </c>
      <c r="P11" s="24">
        <v>17569</v>
      </c>
      <c r="Q11" s="24">
        <v>58791</v>
      </c>
      <c r="R11" s="24">
        <v>189021</v>
      </c>
      <c r="S11" s="24"/>
      <c r="T11" s="24">
        <v>410</v>
      </c>
      <c r="U11" s="24"/>
      <c r="V11" s="24">
        <v>410</v>
      </c>
      <c r="W11" s="24">
        <v>869726</v>
      </c>
      <c r="X11" s="24">
        <v>1436847</v>
      </c>
      <c r="Y11" s="24">
        <v>-567121</v>
      </c>
      <c r="Z11" s="6">
        <v>-39.47</v>
      </c>
      <c r="AA11" s="22">
        <v>1436847</v>
      </c>
    </row>
    <row r="12" spans="1:27" ht="12.75">
      <c r="A12" s="5" t="s">
        <v>38</v>
      </c>
      <c r="B12" s="3"/>
      <c r="C12" s="22">
        <v>272931203</v>
      </c>
      <c r="D12" s="22"/>
      <c r="E12" s="23">
        <v>27298230</v>
      </c>
      <c r="F12" s="24">
        <v>32605710</v>
      </c>
      <c r="G12" s="24">
        <v>2119127</v>
      </c>
      <c r="H12" s="24">
        <v>1946059</v>
      </c>
      <c r="I12" s="24">
        <v>2352069</v>
      </c>
      <c r="J12" s="24">
        <v>6417255</v>
      </c>
      <c r="K12" s="24">
        <v>3349788</v>
      </c>
      <c r="L12" s="24">
        <v>4156339</v>
      </c>
      <c r="M12" s="24">
        <v>3691539</v>
      </c>
      <c r="N12" s="24">
        <v>11197666</v>
      </c>
      <c r="O12" s="24">
        <v>1831085</v>
      </c>
      <c r="P12" s="24">
        <v>1847019</v>
      </c>
      <c r="Q12" s="24">
        <v>1235839</v>
      </c>
      <c r="R12" s="24">
        <v>4913943</v>
      </c>
      <c r="S12" s="24">
        <v>103820</v>
      </c>
      <c r="T12" s="24">
        <v>370504</v>
      </c>
      <c r="U12" s="24"/>
      <c r="V12" s="24">
        <v>474324</v>
      </c>
      <c r="W12" s="24">
        <v>23003188</v>
      </c>
      <c r="X12" s="24">
        <v>32605710</v>
      </c>
      <c r="Y12" s="24">
        <v>-9602522</v>
      </c>
      <c r="Z12" s="6">
        <v>-29.45</v>
      </c>
      <c r="AA12" s="22">
        <v>32605710</v>
      </c>
    </row>
    <row r="13" spans="1:27" ht="12.75">
      <c r="A13" s="5" t="s">
        <v>39</v>
      </c>
      <c r="B13" s="3"/>
      <c r="C13" s="22">
        <v>7377201</v>
      </c>
      <c r="D13" s="22"/>
      <c r="E13" s="23">
        <v>8145055</v>
      </c>
      <c r="F13" s="24">
        <v>8834684</v>
      </c>
      <c r="G13" s="24">
        <v>882722</v>
      </c>
      <c r="H13" s="24">
        <v>683633</v>
      </c>
      <c r="I13" s="24">
        <v>784497</v>
      </c>
      <c r="J13" s="24">
        <v>2350852</v>
      </c>
      <c r="K13" s="24">
        <v>522813</v>
      </c>
      <c r="L13" s="24">
        <v>859813</v>
      </c>
      <c r="M13" s="24">
        <v>732440</v>
      </c>
      <c r="N13" s="24">
        <v>2115066</v>
      </c>
      <c r="O13" s="24">
        <v>773022</v>
      </c>
      <c r="P13" s="24">
        <v>680333</v>
      </c>
      <c r="Q13" s="24">
        <v>769140</v>
      </c>
      <c r="R13" s="24">
        <v>2222495</v>
      </c>
      <c r="S13" s="24">
        <v>766341</v>
      </c>
      <c r="T13" s="24">
        <v>1025620</v>
      </c>
      <c r="U13" s="24"/>
      <c r="V13" s="24">
        <v>1791961</v>
      </c>
      <c r="W13" s="24">
        <v>8480374</v>
      </c>
      <c r="X13" s="24">
        <v>8834684</v>
      </c>
      <c r="Y13" s="24">
        <v>-354310</v>
      </c>
      <c r="Z13" s="6">
        <v>-4.01</v>
      </c>
      <c r="AA13" s="22">
        <v>8834684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234228010</v>
      </c>
      <c r="D15" s="19">
        <f>SUM(D16:D18)</f>
        <v>0</v>
      </c>
      <c r="E15" s="20">
        <f t="shared" si="2"/>
        <v>62159198</v>
      </c>
      <c r="F15" s="21">
        <f t="shared" si="2"/>
        <v>60537049</v>
      </c>
      <c r="G15" s="21">
        <f t="shared" si="2"/>
        <v>1008627</v>
      </c>
      <c r="H15" s="21">
        <f t="shared" si="2"/>
        <v>1061120</v>
      </c>
      <c r="I15" s="21">
        <f t="shared" si="2"/>
        <v>1314769</v>
      </c>
      <c r="J15" s="21">
        <f t="shared" si="2"/>
        <v>3384516</v>
      </c>
      <c r="K15" s="21">
        <f t="shared" si="2"/>
        <v>1508962</v>
      </c>
      <c r="L15" s="21">
        <f t="shared" si="2"/>
        <v>1842438</v>
      </c>
      <c r="M15" s="21">
        <f t="shared" si="2"/>
        <v>15523689</v>
      </c>
      <c r="N15" s="21">
        <f t="shared" si="2"/>
        <v>18875089</v>
      </c>
      <c r="O15" s="21">
        <f t="shared" si="2"/>
        <v>1208157</v>
      </c>
      <c r="P15" s="21">
        <f t="shared" si="2"/>
        <v>3956046</v>
      </c>
      <c r="Q15" s="21">
        <f t="shared" si="2"/>
        <v>1276878</v>
      </c>
      <c r="R15" s="21">
        <f t="shared" si="2"/>
        <v>6441081</v>
      </c>
      <c r="S15" s="21">
        <f t="shared" si="2"/>
        <v>365872</v>
      </c>
      <c r="T15" s="21">
        <f t="shared" si="2"/>
        <v>463686</v>
      </c>
      <c r="U15" s="21">
        <f t="shared" si="2"/>
        <v>0</v>
      </c>
      <c r="V15" s="21">
        <f t="shared" si="2"/>
        <v>829558</v>
      </c>
      <c r="W15" s="21">
        <f t="shared" si="2"/>
        <v>29530244</v>
      </c>
      <c r="X15" s="21">
        <f t="shared" si="2"/>
        <v>60537049</v>
      </c>
      <c r="Y15" s="21">
        <f t="shared" si="2"/>
        <v>-31006805</v>
      </c>
      <c r="Z15" s="4">
        <f>+IF(X15&lt;&gt;0,+(Y15/X15)*100,0)</f>
        <v>-51.2195515179473</v>
      </c>
      <c r="AA15" s="19">
        <f>SUM(AA16:AA18)</f>
        <v>60537049</v>
      </c>
    </row>
    <row r="16" spans="1:27" ht="12.75">
      <c r="A16" s="5" t="s">
        <v>42</v>
      </c>
      <c r="B16" s="3"/>
      <c r="C16" s="22">
        <v>207641837</v>
      </c>
      <c r="D16" s="22"/>
      <c r="E16" s="23">
        <v>20014335</v>
      </c>
      <c r="F16" s="24">
        <v>21503695</v>
      </c>
      <c r="G16" s="24">
        <v>789741</v>
      </c>
      <c r="H16" s="24">
        <v>860111</v>
      </c>
      <c r="I16" s="24">
        <v>1028221</v>
      </c>
      <c r="J16" s="24">
        <v>2678073</v>
      </c>
      <c r="K16" s="24">
        <v>1283559</v>
      </c>
      <c r="L16" s="24">
        <v>1122917</v>
      </c>
      <c r="M16" s="24">
        <v>948643</v>
      </c>
      <c r="N16" s="24">
        <v>3355119</v>
      </c>
      <c r="O16" s="24">
        <v>941198</v>
      </c>
      <c r="P16" s="24">
        <v>3877330</v>
      </c>
      <c r="Q16" s="24">
        <v>1115534</v>
      </c>
      <c r="R16" s="24">
        <v>5934062</v>
      </c>
      <c r="S16" s="24">
        <v>294343</v>
      </c>
      <c r="T16" s="24">
        <v>459886</v>
      </c>
      <c r="U16" s="24"/>
      <c r="V16" s="24">
        <v>754229</v>
      </c>
      <c r="W16" s="24">
        <v>12721483</v>
      </c>
      <c r="X16" s="24">
        <v>21503695</v>
      </c>
      <c r="Y16" s="24">
        <v>-8782212</v>
      </c>
      <c r="Z16" s="6">
        <v>-40.84</v>
      </c>
      <c r="AA16" s="22">
        <v>21503695</v>
      </c>
    </row>
    <row r="17" spans="1:27" ht="12.75">
      <c r="A17" s="5" t="s">
        <v>43</v>
      </c>
      <c r="B17" s="3"/>
      <c r="C17" s="22">
        <v>26295506</v>
      </c>
      <c r="D17" s="22"/>
      <c r="E17" s="23">
        <v>38491756</v>
      </c>
      <c r="F17" s="24">
        <v>35627081</v>
      </c>
      <c r="G17" s="24">
        <v>113696</v>
      </c>
      <c r="H17" s="24">
        <v>13043</v>
      </c>
      <c r="I17" s="24">
        <v>8696</v>
      </c>
      <c r="J17" s="24">
        <v>135435</v>
      </c>
      <c r="K17" s="24">
        <v>31087</v>
      </c>
      <c r="L17" s="24">
        <v>69565</v>
      </c>
      <c r="M17" s="24">
        <v>14293794</v>
      </c>
      <c r="N17" s="24">
        <v>14394446</v>
      </c>
      <c r="O17" s="24">
        <v>13043</v>
      </c>
      <c r="P17" s="24"/>
      <c r="Q17" s="24">
        <v>17391</v>
      </c>
      <c r="R17" s="24">
        <v>30434</v>
      </c>
      <c r="S17" s="24"/>
      <c r="T17" s="24"/>
      <c r="U17" s="24"/>
      <c r="V17" s="24"/>
      <c r="W17" s="24">
        <v>14560315</v>
      </c>
      <c r="X17" s="24">
        <v>35627081</v>
      </c>
      <c r="Y17" s="24">
        <v>-21066766</v>
      </c>
      <c r="Z17" s="6">
        <v>-59.13</v>
      </c>
      <c r="AA17" s="22">
        <v>35627081</v>
      </c>
    </row>
    <row r="18" spans="1:27" ht="12.75">
      <c r="A18" s="5" t="s">
        <v>44</v>
      </c>
      <c r="B18" s="3"/>
      <c r="C18" s="22">
        <v>290667</v>
      </c>
      <c r="D18" s="22"/>
      <c r="E18" s="23">
        <v>3653107</v>
      </c>
      <c r="F18" s="24">
        <v>3406273</v>
      </c>
      <c r="G18" s="24">
        <v>105190</v>
      </c>
      <c r="H18" s="24">
        <v>187966</v>
      </c>
      <c r="I18" s="24">
        <v>277852</v>
      </c>
      <c r="J18" s="24">
        <v>571008</v>
      </c>
      <c r="K18" s="24">
        <v>194316</v>
      </c>
      <c r="L18" s="24">
        <v>649956</v>
      </c>
      <c r="M18" s="24">
        <v>281252</v>
      </c>
      <c r="N18" s="24">
        <v>1125524</v>
      </c>
      <c r="O18" s="24">
        <v>253916</v>
      </c>
      <c r="P18" s="24">
        <v>78716</v>
      </c>
      <c r="Q18" s="24">
        <v>143953</v>
      </c>
      <c r="R18" s="24">
        <v>476585</v>
      </c>
      <c r="S18" s="24">
        <v>71529</v>
      </c>
      <c r="T18" s="24">
        <v>3800</v>
      </c>
      <c r="U18" s="24"/>
      <c r="V18" s="24">
        <v>75329</v>
      </c>
      <c r="W18" s="24">
        <v>2248446</v>
      </c>
      <c r="X18" s="24">
        <v>3406273</v>
      </c>
      <c r="Y18" s="24">
        <v>-1157827</v>
      </c>
      <c r="Z18" s="6">
        <v>-33.99</v>
      </c>
      <c r="AA18" s="22">
        <v>3406273</v>
      </c>
    </row>
    <row r="19" spans="1:27" ht="12.75">
      <c r="A19" s="2" t="s">
        <v>45</v>
      </c>
      <c r="B19" s="8"/>
      <c r="C19" s="19">
        <f aca="true" t="shared" si="3" ref="C19:Y19">SUM(C20:C23)</f>
        <v>1647368692</v>
      </c>
      <c r="D19" s="19">
        <f>SUM(D20:D23)</f>
        <v>0</v>
      </c>
      <c r="E19" s="20">
        <f t="shared" si="3"/>
        <v>1968220765</v>
      </c>
      <c r="F19" s="21">
        <f t="shared" si="3"/>
        <v>1985264529</v>
      </c>
      <c r="G19" s="21">
        <f t="shared" si="3"/>
        <v>156903640</v>
      </c>
      <c r="H19" s="21">
        <f t="shared" si="3"/>
        <v>145714396</v>
      </c>
      <c r="I19" s="21">
        <f t="shared" si="3"/>
        <v>124722113</v>
      </c>
      <c r="J19" s="21">
        <f t="shared" si="3"/>
        <v>427340149</v>
      </c>
      <c r="K19" s="21">
        <f t="shared" si="3"/>
        <v>136524746</v>
      </c>
      <c r="L19" s="21">
        <f t="shared" si="3"/>
        <v>127441334</v>
      </c>
      <c r="M19" s="21">
        <f t="shared" si="3"/>
        <v>196798691</v>
      </c>
      <c r="N19" s="21">
        <f t="shared" si="3"/>
        <v>460764771</v>
      </c>
      <c r="O19" s="21">
        <f t="shared" si="3"/>
        <v>126665376</v>
      </c>
      <c r="P19" s="21">
        <f t="shared" si="3"/>
        <v>128038888</v>
      </c>
      <c r="Q19" s="21">
        <f t="shared" si="3"/>
        <v>141893828</v>
      </c>
      <c r="R19" s="21">
        <f t="shared" si="3"/>
        <v>396598092</v>
      </c>
      <c r="S19" s="21">
        <f t="shared" si="3"/>
        <v>110406117</v>
      </c>
      <c r="T19" s="21">
        <f t="shared" si="3"/>
        <v>111013584</v>
      </c>
      <c r="U19" s="21">
        <f t="shared" si="3"/>
        <v>0</v>
      </c>
      <c r="V19" s="21">
        <f t="shared" si="3"/>
        <v>221419701</v>
      </c>
      <c r="W19" s="21">
        <f t="shared" si="3"/>
        <v>1506122713</v>
      </c>
      <c r="X19" s="21">
        <f t="shared" si="3"/>
        <v>1985264529</v>
      </c>
      <c r="Y19" s="21">
        <f t="shared" si="3"/>
        <v>-479141816</v>
      </c>
      <c r="Z19" s="4">
        <f>+IF(X19&lt;&gt;0,+(Y19/X19)*100,0)</f>
        <v>-24.134910436411673</v>
      </c>
      <c r="AA19" s="19">
        <f>SUM(AA20:AA23)</f>
        <v>1985264529</v>
      </c>
    </row>
    <row r="20" spans="1:27" ht="12.75">
      <c r="A20" s="5" t="s">
        <v>46</v>
      </c>
      <c r="B20" s="3"/>
      <c r="C20" s="22">
        <v>905767822</v>
      </c>
      <c r="D20" s="22"/>
      <c r="E20" s="23">
        <v>1127025803</v>
      </c>
      <c r="F20" s="24">
        <v>1089599038</v>
      </c>
      <c r="G20" s="24">
        <v>91855592</v>
      </c>
      <c r="H20" s="24">
        <v>87877911</v>
      </c>
      <c r="I20" s="24">
        <v>59458190</v>
      </c>
      <c r="J20" s="24">
        <v>239191693</v>
      </c>
      <c r="K20" s="24">
        <v>71119353</v>
      </c>
      <c r="L20" s="24">
        <v>68800087</v>
      </c>
      <c r="M20" s="24">
        <v>80566298</v>
      </c>
      <c r="N20" s="24">
        <v>220485738</v>
      </c>
      <c r="O20" s="24">
        <v>66285581</v>
      </c>
      <c r="P20" s="24">
        <v>68634844</v>
      </c>
      <c r="Q20" s="24">
        <v>82810322</v>
      </c>
      <c r="R20" s="24">
        <v>217730747</v>
      </c>
      <c r="S20" s="24">
        <v>58159563</v>
      </c>
      <c r="T20" s="24">
        <v>57640216</v>
      </c>
      <c r="U20" s="24"/>
      <c r="V20" s="24">
        <v>115799779</v>
      </c>
      <c r="W20" s="24">
        <v>793207957</v>
      </c>
      <c r="X20" s="24">
        <v>1089599038</v>
      </c>
      <c r="Y20" s="24">
        <v>-296391081</v>
      </c>
      <c r="Z20" s="6">
        <v>-27.2</v>
      </c>
      <c r="AA20" s="22">
        <v>1089599038</v>
      </c>
    </row>
    <row r="21" spans="1:27" ht="12.75">
      <c r="A21" s="5" t="s">
        <v>47</v>
      </c>
      <c r="B21" s="3"/>
      <c r="C21" s="22">
        <v>453235235</v>
      </c>
      <c r="D21" s="22"/>
      <c r="E21" s="23">
        <v>497915029</v>
      </c>
      <c r="F21" s="24">
        <v>533952976</v>
      </c>
      <c r="G21" s="24">
        <v>39183389</v>
      </c>
      <c r="H21" s="24">
        <v>35446426</v>
      </c>
      <c r="I21" s="24">
        <v>41693060</v>
      </c>
      <c r="J21" s="24">
        <v>116322875</v>
      </c>
      <c r="K21" s="24">
        <v>41747663</v>
      </c>
      <c r="L21" s="24">
        <v>36235750</v>
      </c>
      <c r="M21" s="24">
        <v>57944877</v>
      </c>
      <c r="N21" s="24">
        <v>135928290</v>
      </c>
      <c r="O21" s="24">
        <v>37633448</v>
      </c>
      <c r="P21" s="24">
        <v>36695178</v>
      </c>
      <c r="Q21" s="24">
        <v>36565920</v>
      </c>
      <c r="R21" s="24">
        <v>110894546</v>
      </c>
      <c r="S21" s="24">
        <v>31291483</v>
      </c>
      <c r="T21" s="24">
        <v>32204931</v>
      </c>
      <c r="U21" s="24"/>
      <c r="V21" s="24">
        <v>63496414</v>
      </c>
      <c r="W21" s="24">
        <v>426642125</v>
      </c>
      <c r="X21" s="24">
        <v>533952976</v>
      </c>
      <c r="Y21" s="24">
        <v>-107310851</v>
      </c>
      <c r="Z21" s="6">
        <v>-20.1</v>
      </c>
      <c r="AA21" s="22">
        <v>533952976</v>
      </c>
    </row>
    <row r="22" spans="1:27" ht="12.75">
      <c r="A22" s="5" t="s">
        <v>48</v>
      </c>
      <c r="B22" s="3"/>
      <c r="C22" s="25">
        <v>173257760</v>
      </c>
      <c r="D22" s="25"/>
      <c r="E22" s="26">
        <v>205875409</v>
      </c>
      <c r="F22" s="27">
        <v>228690374</v>
      </c>
      <c r="G22" s="27">
        <v>15112995</v>
      </c>
      <c r="H22" s="27">
        <v>11527458</v>
      </c>
      <c r="I22" s="27">
        <v>12863488</v>
      </c>
      <c r="J22" s="27">
        <v>39503941</v>
      </c>
      <c r="K22" s="27">
        <v>13049383</v>
      </c>
      <c r="L22" s="27">
        <v>11600915</v>
      </c>
      <c r="M22" s="27">
        <v>47689720</v>
      </c>
      <c r="N22" s="27">
        <v>72340018</v>
      </c>
      <c r="O22" s="27">
        <v>12697925</v>
      </c>
      <c r="P22" s="27">
        <v>12601601</v>
      </c>
      <c r="Q22" s="27">
        <v>12372431</v>
      </c>
      <c r="R22" s="27">
        <v>37671957</v>
      </c>
      <c r="S22" s="27">
        <v>10927257</v>
      </c>
      <c r="T22" s="27">
        <v>11109306</v>
      </c>
      <c r="U22" s="27"/>
      <c r="V22" s="27">
        <v>22036563</v>
      </c>
      <c r="W22" s="27">
        <v>171552479</v>
      </c>
      <c r="X22" s="27">
        <v>228690374</v>
      </c>
      <c r="Y22" s="27">
        <v>-57137895</v>
      </c>
      <c r="Z22" s="7">
        <v>-24.98</v>
      </c>
      <c r="AA22" s="25">
        <v>228690374</v>
      </c>
    </row>
    <row r="23" spans="1:27" ht="12.75">
      <c r="A23" s="5" t="s">
        <v>49</v>
      </c>
      <c r="B23" s="3"/>
      <c r="C23" s="22">
        <v>115107875</v>
      </c>
      <c r="D23" s="22"/>
      <c r="E23" s="23">
        <v>137404524</v>
      </c>
      <c r="F23" s="24">
        <v>133022141</v>
      </c>
      <c r="G23" s="24">
        <v>10751664</v>
      </c>
      <c r="H23" s="24">
        <v>10862601</v>
      </c>
      <c r="I23" s="24">
        <v>10707375</v>
      </c>
      <c r="J23" s="24">
        <v>32321640</v>
      </c>
      <c r="K23" s="24">
        <v>10608347</v>
      </c>
      <c r="L23" s="24">
        <v>10804582</v>
      </c>
      <c r="M23" s="24">
        <v>10597796</v>
      </c>
      <c r="N23" s="24">
        <v>32010725</v>
      </c>
      <c r="O23" s="24">
        <v>10048422</v>
      </c>
      <c r="P23" s="24">
        <v>10107265</v>
      </c>
      <c r="Q23" s="24">
        <v>10145155</v>
      </c>
      <c r="R23" s="24">
        <v>30300842</v>
      </c>
      <c r="S23" s="24">
        <v>10027814</v>
      </c>
      <c r="T23" s="24">
        <v>10059131</v>
      </c>
      <c r="U23" s="24"/>
      <c r="V23" s="24">
        <v>20086945</v>
      </c>
      <c r="W23" s="24">
        <v>114720152</v>
      </c>
      <c r="X23" s="24">
        <v>133022141</v>
      </c>
      <c r="Y23" s="24">
        <v>-18301989</v>
      </c>
      <c r="Z23" s="6">
        <v>-13.76</v>
      </c>
      <c r="AA23" s="22">
        <v>133022141</v>
      </c>
    </row>
    <row r="24" spans="1:27" ht="12.75">
      <c r="A24" s="2" t="s">
        <v>50</v>
      </c>
      <c r="B24" s="8" t="s">
        <v>51</v>
      </c>
      <c r="C24" s="19">
        <v>41403966</v>
      </c>
      <c r="D24" s="19"/>
      <c r="E24" s="20">
        <v>36696338</v>
      </c>
      <c r="F24" s="21">
        <v>22246392</v>
      </c>
      <c r="G24" s="21">
        <v>432024</v>
      </c>
      <c r="H24" s="21">
        <v>975057</v>
      </c>
      <c r="I24" s="21">
        <v>6855655</v>
      </c>
      <c r="J24" s="21">
        <v>8262736</v>
      </c>
      <c r="K24" s="21">
        <v>3655286</v>
      </c>
      <c r="L24" s="21">
        <v>719553</v>
      </c>
      <c r="M24" s="21">
        <v>1107445</v>
      </c>
      <c r="N24" s="21">
        <v>5482284</v>
      </c>
      <c r="O24" s="21">
        <v>833561</v>
      </c>
      <c r="P24" s="21">
        <v>775790</v>
      </c>
      <c r="Q24" s="21">
        <v>566539</v>
      </c>
      <c r="R24" s="21">
        <v>2175890</v>
      </c>
      <c r="S24" s="21">
        <v>80189</v>
      </c>
      <c r="T24" s="21">
        <v>293702</v>
      </c>
      <c r="U24" s="21"/>
      <c r="V24" s="21">
        <v>373891</v>
      </c>
      <c r="W24" s="21">
        <v>16294801</v>
      </c>
      <c r="X24" s="21">
        <v>22246392</v>
      </c>
      <c r="Y24" s="21">
        <v>-5951591</v>
      </c>
      <c r="Z24" s="4">
        <v>-26.75</v>
      </c>
      <c r="AA24" s="19">
        <v>22246392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3269022131</v>
      </c>
      <c r="D25" s="40">
        <f>+D5+D9+D15+D19+D24</f>
        <v>0</v>
      </c>
      <c r="E25" s="41">
        <f t="shared" si="4"/>
        <v>3393682797</v>
      </c>
      <c r="F25" s="42">
        <f t="shared" si="4"/>
        <v>3371092805</v>
      </c>
      <c r="G25" s="42">
        <f t="shared" si="4"/>
        <v>383444526</v>
      </c>
      <c r="H25" s="42">
        <f t="shared" si="4"/>
        <v>220134087</v>
      </c>
      <c r="I25" s="42">
        <f t="shared" si="4"/>
        <v>208466347</v>
      </c>
      <c r="J25" s="42">
        <f t="shared" si="4"/>
        <v>812044960</v>
      </c>
      <c r="K25" s="42">
        <f t="shared" si="4"/>
        <v>217564594</v>
      </c>
      <c r="L25" s="42">
        <f t="shared" si="4"/>
        <v>211633287</v>
      </c>
      <c r="M25" s="42">
        <f t="shared" si="4"/>
        <v>412231612</v>
      </c>
      <c r="N25" s="42">
        <f t="shared" si="4"/>
        <v>841429493</v>
      </c>
      <c r="O25" s="42">
        <f t="shared" si="4"/>
        <v>206540767</v>
      </c>
      <c r="P25" s="42">
        <f t="shared" si="4"/>
        <v>213163974</v>
      </c>
      <c r="Q25" s="42">
        <f t="shared" si="4"/>
        <v>312704220</v>
      </c>
      <c r="R25" s="42">
        <f t="shared" si="4"/>
        <v>732408961</v>
      </c>
      <c r="S25" s="42">
        <f t="shared" si="4"/>
        <v>185372383</v>
      </c>
      <c r="T25" s="42">
        <f t="shared" si="4"/>
        <v>189965129</v>
      </c>
      <c r="U25" s="42">
        <f t="shared" si="4"/>
        <v>0</v>
      </c>
      <c r="V25" s="42">
        <f t="shared" si="4"/>
        <v>375337512</v>
      </c>
      <c r="W25" s="42">
        <f t="shared" si="4"/>
        <v>2761220926</v>
      </c>
      <c r="X25" s="42">
        <f t="shared" si="4"/>
        <v>3371092805</v>
      </c>
      <c r="Y25" s="42">
        <f t="shared" si="4"/>
        <v>-609871879</v>
      </c>
      <c r="Z25" s="43">
        <f>+IF(X25&lt;&gt;0,+(Y25/X25)*100,0)</f>
        <v>-18.09122187604681</v>
      </c>
      <c r="AA25" s="40">
        <f>+AA5+AA9+AA15+AA19+AA24</f>
        <v>3371092805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231711410</v>
      </c>
      <c r="D28" s="19">
        <f>SUM(D29:D31)</f>
        <v>0</v>
      </c>
      <c r="E28" s="20">
        <f t="shared" si="5"/>
        <v>614665705</v>
      </c>
      <c r="F28" s="21">
        <f t="shared" si="5"/>
        <v>728541289</v>
      </c>
      <c r="G28" s="21">
        <f t="shared" si="5"/>
        <v>42445883</v>
      </c>
      <c r="H28" s="21">
        <f t="shared" si="5"/>
        <v>42569332</v>
      </c>
      <c r="I28" s="21">
        <f t="shared" si="5"/>
        <v>33440144</v>
      </c>
      <c r="J28" s="21">
        <f t="shared" si="5"/>
        <v>118455359</v>
      </c>
      <c r="K28" s="21">
        <f t="shared" si="5"/>
        <v>42387028</v>
      </c>
      <c r="L28" s="21">
        <f t="shared" si="5"/>
        <v>57416455</v>
      </c>
      <c r="M28" s="21">
        <f t="shared" si="5"/>
        <v>37682140</v>
      </c>
      <c r="N28" s="21">
        <f t="shared" si="5"/>
        <v>137485623</v>
      </c>
      <c r="O28" s="21">
        <f t="shared" si="5"/>
        <v>33007939</v>
      </c>
      <c r="P28" s="21">
        <f t="shared" si="5"/>
        <v>38337562</v>
      </c>
      <c r="Q28" s="21">
        <f t="shared" si="5"/>
        <v>35852014</v>
      </c>
      <c r="R28" s="21">
        <f t="shared" si="5"/>
        <v>107197515</v>
      </c>
      <c r="S28" s="21">
        <f t="shared" si="5"/>
        <v>26419710</v>
      </c>
      <c r="T28" s="21">
        <f t="shared" si="5"/>
        <v>32411866</v>
      </c>
      <c r="U28" s="21">
        <f t="shared" si="5"/>
        <v>0</v>
      </c>
      <c r="V28" s="21">
        <f t="shared" si="5"/>
        <v>58831576</v>
      </c>
      <c r="W28" s="21">
        <f t="shared" si="5"/>
        <v>421970073</v>
      </c>
      <c r="X28" s="21">
        <f t="shared" si="5"/>
        <v>728541289</v>
      </c>
      <c r="Y28" s="21">
        <f t="shared" si="5"/>
        <v>-306571216</v>
      </c>
      <c r="Z28" s="4">
        <f>+IF(X28&lt;&gt;0,+(Y28/X28)*100,0)</f>
        <v>-42.08014296908298</v>
      </c>
      <c r="AA28" s="19">
        <f>SUM(AA29:AA31)</f>
        <v>728541289</v>
      </c>
    </row>
    <row r="29" spans="1:27" ht="12.75">
      <c r="A29" s="5" t="s">
        <v>32</v>
      </c>
      <c r="B29" s="3"/>
      <c r="C29" s="22">
        <v>54152119</v>
      </c>
      <c r="D29" s="22"/>
      <c r="E29" s="23">
        <v>136562795</v>
      </c>
      <c r="F29" s="24">
        <v>177178882</v>
      </c>
      <c r="G29" s="24">
        <v>17982377</v>
      </c>
      <c r="H29" s="24">
        <v>18468640</v>
      </c>
      <c r="I29" s="24">
        <v>8306731</v>
      </c>
      <c r="J29" s="24">
        <v>44757748</v>
      </c>
      <c r="K29" s="24">
        <v>16675751</v>
      </c>
      <c r="L29" s="24">
        <v>24581694</v>
      </c>
      <c r="M29" s="24">
        <v>9689902</v>
      </c>
      <c r="N29" s="24">
        <v>50947347</v>
      </c>
      <c r="O29" s="24">
        <v>8259235</v>
      </c>
      <c r="P29" s="24">
        <v>7528873</v>
      </c>
      <c r="Q29" s="24">
        <v>10353762</v>
      </c>
      <c r="R29" s="24">
        <v>26141870</v>
      </c>
      <c r="S29" s="24">
        <v>5402427</v>
      </c>
      <c r="T29" s="24">
        <v>8281956</v>
      </c>
      <c r="U29" s="24"/>
      <c r="V29" s="24">
        <v>13684383</v>
      </c>
      <c r="W29" s="24">
        <v>135531348</v>
      </c>
      <c r="X29" s="24">
        <v>177178882</v>
      </c>
      <c r="Y29" s="24">
        <v>-41647534</v>
      </c>
      <c r="Z29" s="6">
        <v>-23.51</v>
      </c>
      <c r="AA29" s="22">
        <v>177178882</v>
      </c>
    </row>
    <row r="30" spans="1:27" ht="12.75">
      <c r="A30" s="5" t="s">
        <v>33</v>
      </c>
      <c r="B30" s="3"/>
      <c r="C30" s="25">
        <v>177559291</v>
      </c>
      <c r="D30" s="25"/>
      <c r="E30" s="26">
        <v>478102910</v>
      </c>
      <c r="F30" s="27">
        <v>551362407</v>
      </c>
      <c r="G30" s="27">
        <v>24463506</v>
      </c>
      <c r="H30" s="27">
        <v>24100692</v>
      </c>
      <c r="I30" s="27">
        <v>25133413</v>
      </c>
      <c r="J30" s="27">
        <v>73697611</v>
      </c>
      <c r="K30" s="27">
        <v>25711277</v>
      </c>
      <c r="L30" s="27">
        <v>32834761</v>
      </c>
      <c r="M30" s="27">
        <v>27992238</v>
      </c>
      <c r="N30" s="27">
        <v>86538276</v>
      </c>
      <c r="O30" s="27">
        <v>24748704</v>
      </c>
      <c r="P30" s="27">
        <v>30808689</v>
      </c>
      <c r="Q30" s="27">
        <v>25498252</v>
      </c>
      <c r="R30" s="27">
        <v>81055645</v>
      </c>
      <c r="S30" s="27">
        <v>21017283</v>
      </c>
      <c r="T30" s="27">
        <v>24129910</v>
      </c>
      <c r="U30" s="27"/>
      <c r="V30" s="27">
        <v>45147193</v>
      </c>
      <c r="W30" s="27">
        <v>286438725</v>
      </c>
      <c r="X30" s="27">
        <v>551362407</v>
      </c>
      <c r="Y30" s="27">
        <v>-264923682</v>
      </c>
      <c r="Z30" s="7">
        <v>-48.05</v>
      </c>
      <c r="AA30" s="25">
        <v>551362407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247107551</v>
      </c>
      <c r="D32" s="19">
        <f>SUM(D33:D37)</f>
        <v>0</v>
      </c>
      <c r="E32" s="20">
        <f t="shared" si="6"/>
        <v>354386448</v>
      </c>
      <c r="F32" s="21">
        <f t="shared" si="6"/>
        <v>360953833</v>
      </c>
      <c r="G32" s="21">
        <f t="shared" si="6"/>
        <v>16675880</v>
      </c>
      <c r="H32" s="21">
        <f t="shared" si="6"/>
        <v>16840198</v>
      </c>
      <c r="I32" s="21">
        <f t="shared" si="6"/>
        <v>17275741</v>
      </c>
      <c r="J32" s="21">
        <f t="shared" si="6"/>
        <v>50791819</v>
      </c>
      <c r="K32" s="21">
        <f t="shared" si="6"/>
        <v>17720027</v>
      </c>
      <c r="L32" s="21">
        <f t="shared" si="6"/>
        <v>18262961</v>
      </c>
      <c r="M32" s="21">
        <f t="shared" si="6"/>
        <v>20610532</v>
      </c>
      <c r="N32" s="21">
        <f t="shared" si="6"/>
        <v>56593520</v>
      </c>
      <c r="O32" s="21">
        <f t="shared" si="6"/>
        <v>17847841</v>
      </c>
      <c r="P32" s="21">
        <f t="shared" si="6"/>
        <v>16220881</v>
      </c>
      <c r="Q32" s="21">
        <f t="shared" si="6"/>
        <v>18064827</v>
      </c>
      <c r="R32" s="21">
        <f t="shared" si="6"/>
        <v>52133549</v>
      </c>
      <c r="S32" s="21">
        <f t="shared" si="6"/>
        <v>16269169</v>
      </c>
      <c r="T32" s="21">
        <f t="shared" si="6"/>
        <v>17950458</v>
      </c>
      <c r="U32" s="21">
        <f t="shared" si="6"/>
        <v>0</v>
      </c>
      <c r="V32" s="21">
        <f t="shared" si="6"/>
        <v>34219627</v>
      </c>
      <c r="W32" s="21">
        <f t="shared" si="6"/>
        <v>193738515</v>
      </c>
      <c r="X32" s="21">
        <f t="shared" si="6"/>
        <v>360953833</v>
      </c>
      <c r="Y32" s="21">
        <f t="shared" si="6"/>
        <v>-167215318</v>
      </c>
      <c r="Z32" s="4">
        <f>+IF(X32&lt;&gt;0,+(Y32/X32)*100,0)</f>
        <v>-46.32595714809877</v>
      </c>
      <c r="AA32" s="19">
        <f>SUM(AA33:AA37)</f>
        <v>360953833</v>
      </c>
    </row>
    <row r="33" spans="1:27" ht="12.75">
      <c r="A33" s="5" t="s">
        <v>36</v>
      </c>
      <c r="B33" s="3"/>
      <c r="C33" s="22">
        <v>49592205</v>
      </c>
      <c r="D33" s="22"/>
      <c r="E33" s="23">
        <v>151695449</v>
      </c>
      <c r="F33" s="24">
        <v>148694591</v>
      </c>
      <c r="G33" s="24">
        <v>2012249</v>
      </c>
      <c r="H33" s="24">
        <v>1962948</v>
      </c>
      <c r="I33" s="24">
        <v>2089525</v>
      </c>
      <c r="J33" s="24">
        <v>6064722</v>
      </c>
      <c r="K33" s="24">
        <v>1963735</v>
      </c>
      <c r="L33" s="24">
        <v>1991540</v>
      </c>
      <c r="M33" s="24">
        <v>2197316</v>
      </c>
      <c r="N33" s="24">
        <v>6152591</v>
      </c>
      <c r="O33" s="24">
        <v>1895963</v>
      </c>
      <c r="P33" s="24">
        <v>1745158</v>
      </c>
      <c r="Q33" s="24">
        <v>1985227</v>
      </c>
      <c r="R33" s="24">
        <v>5626348</v>
      </c>
      <c r="S33" s="24">
        <v>1782968</v>
      </c>
      <c r="T33" s="24">
        <v>3493316</v>
      </c>
      <c r="U33" s="24"/>
      <c r="V33" s="24">
        <v>5276284</v>
      </c>
      <c r="W33" s="24">
        <v>23119945</v>
      </c>
      <c r="X33" s="24">
        <v>148694591</v>
      </c>
      <c r="Y33" s="24">
        <v>-125574646</v>
      </c>
      <c r="Z33" s="6">
        <v>-84.45</v>
      </c>
      <c r="AA33" s="22">
        <v>148694591</v>
      </c>
    </row>
    <row r="34" spans="1:27" ht="12.75">
      <c r="A34" s="5" t="s">
        <v>37</v>
      </c>
      <c r="B34" s="3"/>
      <c r="C34" s="22">
        <v>24216994</v>
      </c>
      <c r="D34" s="22"/>
      <c r="E34" s="23">
        <v>28377460</v>
      </c>
      <c r="F34" s="24">
        <v>28684245</v>
      </c>
      <c r="G34" s="24">
        <v>2117053</v>
      </c>
      <c r="H34" s="24">
        <v>2065483</v>
      </c>
      <c r="I34" s="24">
        <v>2231462</v>
      </c>
      <c r="J34" s="24">
        <v>6413998</v>
      </c>
      <c r="K34" s="24">
        <v>2123507</v>
      </c>
      <c r="L34" s="24">
        <v>2401816</v>
      </c>
      <c r="M34" s="24">
        <v>2578479</v>
      </c>
      <c r="N34" s="24">
        <v>7103802</v>
      </c>
      <c r="O34" s="24">
        <v>2266832</v>
      </c>
      <c r="P34" s="24">
        <v>2159658</v>
      </c>
      <c r="Q34" s="24">
        <v>2257781</v>
      </c>
      <c r="R34" s="24">
        <v>6684271</v>
      </c>
      <c r="S34" s="24">
        <v>2072392</v>
      </c>
      <c r="T34" s="24">
        <v>1901513</v>
      </c>
      <c r="U34" s="24"/>
      <c r="V34" s="24">
        <v>3973905</v>
      </c>
      <c r="W34" s="24">
        <v>24175976</v>
      </c>
      <c r="X34" s="24">
        <v>28684245</v>
      </c>
      <c r="Y34" s="24">
        <v>-4508269</v>
      </c>
      <c r="Z34" s="6">
        <v>-15.72</v>
      </c>
      <c r="AA34" s="22">
        <v>28684245</v>
      </c>
    </row>
    <row r="35" spans="1:27" ht="12.75">
      <c r="A35" s="5" t="s">
        <v>38</v>
      </c>
      <c r="B35" s="3"/>
      <c r="C35" s="22">
        <v>160984367</v>
      </c>
      <c r="D35" s="22"/>
      <c r="E35" s="23">
        <v>158471749</v>
      </c>
      <c r="F35" s="24">
        <v>168659081</v>
      </c>
      <c r="G35" s="24">
        <v>11508321</v>
      </c>
      <c r="H35" s="24">
        <v>11738128</v>
      </c>
      <c r="I35" s="24">
        <v>11927837</v>
      </c>
      <c r="J35" s="24">
        <v>35174286</v>
      </c>
      <c r="K35" s="24">
        <v>12595218</v>
      </c>
      <c r="L35" s="24">
        <v>12550958</v>
      </c>
      <c r="M35" s="24">
        <v>14706244</v>
      </c>
      <c r="N35" s="24">
        <v>39852420</v>
      </c>
      <c r="O35" s="24">
        <v>12530925</v>
      </c>
      <c r="P35" s="24">
        <v>11264598</v>
      </c>
      <c r="Q35" s="24">
        <v>12771555</v>
      </c>
      <c r="R35" s="24">
        <v>36567078</v>
      </c>
      <c r="S35" s="24">
        <v>11284234</v>
      </c>
      <c r="T35" s="24">
        <v>11577086</v>
      </c>
      <c r="U35" s="24"/>
      <c r="V35" s="24">
        <v>22861320</v>
      </c>
      <c r="W35" s="24">
        <v>134455104</v>
      </c>
      <c r="X35" s="24">
        <v>168659081</v>
      </c>
      <c r="Y35" s="24">
        <v>-34203977</v>
      </c>
      <c r="Z35" s="6">
        <v>-20.28</v>
      </c>
      <c r="AA35" s="22">
        <v>168659081</v>
      </c>
    </row>
    <row r="36" spans="1:27" ht="12.75">
      <c r="A36" s="5" t="s">
        <v>39</v>
      </c>
      <c r="B36" s="3"/>
      <c r="C36" s="22">
        <v>12313985</v>
      </c>
      <c r="D36" s="22"/>
      <c r="E36" s="23">
        <v>15841790</v>
      </c>
      <c r="F36" s="24">
        <v>14915916</v>
      </c>
      <c r="G36" s="24">
        <v>1038257</v>
      </c>
      <c r="H36" s="24">
        <v>1073639</v>
      </c>
      <c r="I36" s="24">
        <v>1026917</v>
      </c>
      <c r="J36" s="24">
        <v>3138813</v>
      </c>
      <c r="K36" s="24">
        <v>1037567</v>
      </c>
      <c r="L36" s="24">
        <v>1318647</v>
      </c>
      <c r="M36" s="24">
        <v>1128493</v>
      </c>
      <c r="N36" s="24">
        <v>3484707</v>
      </c>
      <c r="O36" s="24">
        <v>1154121</v>
      </c>
      <c r="P36" s="24">
        <v>1051467</v>
      </c>
      <c r="Q36" s="24">
        <v>1050264</v>
      </c>
      <c r="R36" s="24">
        <v>3255852</v>
      </c>
      <c r="S36" s="24">
        <v>1129575</v>
      </c>
      <c r="T36" s="24">
        <v>978543</v>
      </c>
      <c r="U36" s="24"/>
      <c r="V36" s="24">
        <v>2108118</v>
      </c>
      <c r="W36" s="24">
        <v>11987490</v>
      </c>
      <c r="X36" s="24">
        <v>14915916</v>
      </c>
      <c r="Y36" s="24">
        <v>-2928426</v>
      </c>
      <c r="Z36" s="6">
        <v>-19.63</v>
      </c>
      <c r="AA36" s="22">
        <v>14915916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123633943</v>
      </c>
      <c r="D38" s="19">
        <f>SUM(D39:D41)</f>
        <v>0</v>
      </c>
      <c r="E38" s="20">
        <f t="shared" si="7"/>
        <v>270663637</v>
      </c>
      <c r="F38" s="21">
        <f t="shared" si="7"/>
        <v>264492547</v>
      </c>
      <c r="G38" s="21">
        <f t="shared" si="7"/>
        <v>9447501</v>
      </c>
      <c r="H38" s="21">
        <f t="shared" si="7"/>
        <v>11841756</v>
      </c>
      <c r="I38" s="21">
        <f t="shared" si="7"/>
        <v>12377982</v>
      </c>
      <c r="J38" s="21">
        <f t="shared" si="7"/>
        <v>33667239</v>
      </c>
      <c r="K38" s="21">
        <f t="shared" si="7"/>
        <v>14260016</v>
      </c>
      <c r="L38" s="21">
        <f t="shared" si="7"/>
        <v>13898442</v>
      </c>
      <c r="M38" s="21">
        <f t="shared" si="7"/>
        <v>17158547</v>
      </c>
      <c r="N38" s="21">
        <f t="shared" si="7"/>
        <v>45317005</v>
      </c>
      <c r="O38" s="21">
        <f t="shared" si="7"/>
        <v>10321636</v>
      </c>
      <c r="P38" s="21">
        <f t="shared" si="7"/>
        <v>11707957</v>
      </c>
      <c r="Q38" s="21">
        <f t="shared" si="7"/>
        <v>13857617</v>
      </c>
      <c r="R38" s="21">
        <f t="shared" si="7"/>
        <v>35887210</v>
      </c>
      <c r="S38" s="21">
        <f t="shared" si="7"/>
        <v>10827495</v>
      </c>
      <c r="T38" s="21">
        <f t="shared" si="7"/>
        <v>9126622</v>
      </c>
      <c r="U38" s="21">
        <f t="shared" si="7"/>
        <v>0</v>
      </c>
      <c r="V38" s="21">
        <f t="shared" si="7"/>
        <v>19954117</v>
      </c>
      <c r="W38" s="21">
        <f t="shared" si="7"/>
        <v>134825571</v>
      </c>
      <c r="X38" s="21">
        <f t="shared" si="7"/>
        <v>264492547</v>
      </c>
      <c r="Y38" s="21">
        <f t="shared" si="7"/>
        <v>-129666976</v>
      </c>
      <c r="Z38" s="4">
        <f>+IF(X38&lt;&gt;0,+(Y38/X38)*100,0)</f>
        <v>-49.02481278612361</v>
      </c>
      <c r="AA38" s="19">
        <f>SUM(AA39:AA41)</f>
        <v>264492547</v>
      </c>
    </row>
    <row r="39" spans="1:27" ht="12.75">
      <c r="A39" s="5" t="s">
        <v>42</v>
      </c>
      <c r="B39" s="3"/>
      <c r="C39" s="22">
        <v>65818998</v>
      </c>
      <c r="D39" s="22"/>
      <c r="E39" s="23">
        <v>88997768</v>
      </c>
      <c r="F39" s="24">
        <v>86035917</v>
      </c>
      <c r="G39" s="24">
        <v>5261488</v>
      </c>
      <c r="H39" s="24">
        <v>5686863</v>
      </c>
      <c r="I39" s="24">
        <v>5864636</v>
      </c>
      <c r="J39" s="24">
        <v>16812987</v>
      </c>
      <c r="K39" s="24">
        <v>5556916</v>
      </c>
      <c r="L39" s="24">
        <v>5792441</v>
      </c>
      <c r="M39" s="24">
        <v>6577713</v>
      </c>
      <c r="N39" s="24">
        <v>17927070</v>
      </c>
      <c r="O39" s="24">
        <v>5661594</v>
      </c>
      <c r="P39" s="24">
        <v>5747878</v>
      </c>
      <c r="Q39" s="24">
        <v>5765148</v>
      </c>
      <c r="R39" s="24">
        <v>17174620</v>
      </c>
      <c r="S39" s="24">
        <v>5283640</v>
      </c>
      <c r="T39" s="24">
        <v>6089334</v>
      </c>
      <c r="U39" s="24"/>
      <c r="V39" s="24">
        <v>11372974</v>
      </c>
      <c r="W39" s="24">
        <v>63287651</v>
      </c>
      <c r="X39" s="24">
        <v>86035917</v>
      </c>
      <c r="Y39" s="24">
        <v>-22748266</v>
      </c>
      <c r="Z39" s="6">
        <v>-26.44</v>
      </c>
      <c r="AA39" s="22">
        <v>86035917</v>
      </c>
    </row>
    <row r="40" spans="1:27" ht="12.75">
      <c r="A40" s="5" t="s">
        <v>43</v>
      </c>
      <c r="B40" s="3"/>
      <c r="C40" s="22">
        <v>53671943</v>
      </c>
      <c r="D40" s="22"/>
      <c r="E40" s="23">
        <v>144988370</v>
      </c>
      <c r="F40" s="24">
        <v>142218942</v>
      </c>
      <c r="G40" s="24">
        <v>2011952</v>
      </c>
      <c r="H40" s="24">
        <v>3717455</v>
      </c>
      <c r="I40" s="24">
        <v>3906673</v>
      </c>
      <c r="J40" s="24">
        <v>9636080</v>
      </c>
      <c r="K40" s="24">
        <v>6361063</v>
      </c>
      <c r="L40" s="24">
        <v>5457779</v>
      </c>
      <c r="M40" s="24">
        <v>7264893</v>
      </c>
      <c r="N40" s="24">
        <v>19083735</v>
      </c>
      <c r="O40" s="24">
        <v>2338057</v>
      </c>
      <c r="P40" s="24">
        <v>3314457</v>
      </c>
      <c r="Q40" s="24">
        <v>5296631</v>
      </c>
      <c r="R40" s="24">
        <v>10949145</v>
      </c>
      <c r="S40" s="24">
        <v>3130573</v>
      </c>
      <c r="T40" s="24">
        <v>2528232</v>
      </c>
      <c r="U40" s="24"/>
      <c r="V40" s="24">
        <v>5658805</v>
      </c>
      <c r="W40" s="24">
        <v>45327765</v>
      </c>
      <c r="X40" s="24">
        <v>142218942</v>
      </c>
      <c r="Y40" s="24">
        <v>-96891177</v>
      </c>
      <c r="Z40" s="6">
        <v>-68.13</v>
      </c>
      <c r="AA40" s="22">
        <v>142218942</v>
      </c>
    </row>
    <row r="41" spans="1:27" ht="12.75">
      <c r="A41" s="5" t="s">
        <v>44</v>
      </c>
      <c r="B41" s="3"/>
      <c r="C41" s="22">
        <v>4143002</v>
      </c>
      <c r="D41" s="22"/>
      <c r="E41" s="23">
        <v>36677499</v>
      </c>
      <c r="F41" s="24">
        <v>36237688</v>
      </c>
      <c r="G41" s="24">
        <v>2174061</v>
      </c>
      <c r="H41" s="24">
        <v>2437438</v>
      </c>
      <c r="I41" s="24">
        <v>2606673</v>
      </c>
      <c r="J41" s="24">
        <v>7218172</v>
      </c>
      <c r="K41" s="24">
        <v>2342037</v>
      </c>
      <c r="L41" s="24">
        <v>2648222</v>
      </c>
      <c r="M41" s="24">
        <v>3315941</v>
      </c>
      <c r="N41" s="24">
        <v>8306200</v>
      </c>
      <c r="O41" s="24">
        <v>2321985</v>
      </c>
      <c r="P41" s="24">
        <v>2645622</v>
      </c>
      <c r="Q41" s="24">
        <v>2795838</v>
      </c>
      <c r="R41" s="24">
        <v>7763445</v>
      </c>
      <c r="S41" s="24">
        <v>2413282</v>
      </c>
      <c r="T41" s="24">
        <v>509056</v>
      </c>
      <c r="U41" s="24"/>
      <c r="V41" s="24">
        <v>2922338</v>
      </c>
      <c r="W41" s="24">
        <v>26210155</v>
      </c>
      <c r="X41" s="24">
        <v>36237688</v>
      </c>
      <c r="Y41" s="24">
        <v>-10027533</v>
      </c>
      <c r="Z41" s="6">
        <v>-27.67</v>
      </c>
      <c r="AA41" s="22">
        <v>36237688</v>
      </c>
    </row>
    <row r="42" spans="1:27" ht="12.75">
      <c r="A42" s="2" t="s">
        <v>45</v>
      </c>
      <c r="B42" s="8"/>
      <c r="C42" s="19">
        <f aca="true" t="shared" si="8" ref="C42:Y42">SUM(C43:C46)</f>
        <v>2702091942</v>
      </c>
      <c r="D42" s="19">
        <f>SUM(D43:D46)</f>
        <v>0</v>
      </c>
      <c r="E42" s="20">
        <f t="shared" si="8"/>
        <v>2622185625</v>
      </c>
      <c r="F42" s="21">
        <f t="shared" si="8"/>
        <v>2853277963</v>
      </c>
      <c r="G42" s="21">
        <f t="shared" si="8"/>
        <v>43657385</v>
      </c>
      <c r="H42" s="21">
        <f t="shared" si="8"/>
        <v>222442676</v>
      </c>
      <c r="I42" s="21">
        <f t="shared" si="8"/>
        <v>238999148</v>
      </c>
      <c r="J42" s="21">
        <f t="shared" si="8"/>
        <v>505099209</v>
      </c>
      <c r="K42" s="21">
        <f t="shared" si="8"/>
        <v>186040537</v>
      </c>
      <c r="L42" s="21">
        <f t="shared" si="8"/>
        <v>196710084</v>
      </c>
      <c r="M42" s="21">
        <f t="shared" si="8"/>
        <v>179311247</v>
      </c>
      <c r="N42" s="21">
        <f t="shared" si="8"/>
        <v>562061868</v>
      </c>
      <c r="O42" s="21">
        <f t="shared" si="8"/>
        <v>165877393</v>
      </c>
      <c r="P42" s="21">
        <f t="shared" si="8"/>
        <v>160951231</v>
      </c>
      <c r="Q42" s="21">
        <f t="shared" si="8"/>
        <v>179324813</v>
      </c>
      <c r="R42" s="21">
        <f t="shared" si="8"/>
        <v>506153437</v>
      </c>
      <c r="S42" s="21">
        <f t="shared" si="8"/>
        <v>52844528</v>
      </c>
      <c r="T42" s="21">
        <f t="shared" si="8"/>
        <v>240594826</v>
      </c>
      <c r="U42" s="21">
        <f t="shared" si="8"/>
        <v>0</v>
      </c>
      <c r="V42" s="21">
        <f t="shared" si="8"/>
        <v>293439354</v>
      </c>
      <c r="W42" s="21">
        <f t="shared" si="8"/>
        <v>1866753868</v>
      </c>
      <c r="X42" s="21">
        <f t="shared" si="8"/>
        <v>2853277963</v>
      </c>
      <c r="Y42" s="21">
        <f t="shared" si="8"/>
        <v>-986524095</v>
      </c>
      <c r="Z42" s="4">
        <f>+IF(X42&lt;&gt;0,+(Y42/X42)*100,0)</f>
        <v>-34.57511352881815</v>
      </c>
      <c r="AA42" s="19">
        <f>SUM(AA43:AA46)</f>
        <v>2853277963</v>
      </c>
    </row>
    <row r="43" spans="1:27" ht="12.75">
      <c r="A43" s="5" t="s">
        <v>46</v>
      </c>
      <c r="B43" s="3"/>
      <c r="C43" s="22">
        <v>1572141403</v>
      </c>
      <c r="D43" s="22"/>
      <c r="E43" s="23">
        <v>1845719274</v>
      </c>
      <c r="F43" s="24">
        <v>1997538771</v>
      </c>
      <c r="G43" s="24">
        <v>16106402</v>
      </c>
      <c r="H43" s="24">
        <v>196556912</v>
      </c>
      <c r="I43" s="24">
        <v>196475646</v>
      </c>
      <c r="J43" s="24">
        <v>409138960</v>
      </c>
      <c r="K43" s="24">
        <v>143090797</v>
      </c>
      <c r="L43" s="24">
        <v>133019448</v>
      </c>
      <c r="M43" s="24">
        <v>136365171</v>
      </c>
      <c r="N43" s="24">
        <v>412475416</v>
      </c>
      <c r="O43" s="24">
        <v>121362043</v>
      </c>
      <c r="P43" s="24">
        <v>124038374</v>
      </c>
      <c r="Q43" s="24">
        <v>140166986</v>
      </c>
      <c r="R43" s="24">
        <v>385567403</v>
      </c>
      <c r="S43" s="24">
        <v>18944913</v>
      </c>
      <c r="T43" s="24">
        <v>198461772</v>
      </c>
      <c r="U43" s="24"/>
      <c r="V43" s="24">
        <v>217406685</v>
      </c>
      <c r="W43" s="24">
        <v>1424588464</v>
      </c>
      <c r="X43" s="24">
        <v>1997538771</v>
      </c>
      <c r="Y43" s="24">
        <v>-572950307</v>
      </c>
      <c r="Z43" s="6">
        <v>-28.68</v>
      </c>
      <c r="AA43" s="22">
        <v>1997538771</v>
      </c>
    </row>
    <row r="44" spans="1:27" ht="12.75">
      <c r="A44" s="5" t="s">
        <v>47</v>
      </c>
      <c r="B44" s="3"/>
      <c r="C44" s="22">
        <v>450547809</v>
      </c>
      <c r="D44" s="22"/>
      <c r="E44" s="23">
        <v>384184339</v>
      </c>
      <c r="F44" s="24">
        <v>412749688</v>
      </c>
      <c r="G44" s="24">
        <v>10196810</v>
      </c>
      <c r="H44" s="24">
        <v>10547353</v>
      </c>
      <c r="I44" s="24">
        <v>22753689</v>
      </c>
      <c r="J44" s="24">
        <v>43497852</v>
      </c>
      <c r="K44" s="24">
        <v>25284082</v>
      </c>
      <c r="L44" s="24">
        <v>38815218</v>
      </c>
      <c r="M44" s="24">
        <v>23255577</v>
      </c>
      <c r="N44" s="24">
        <v>87354877</v>
      </c>
      <c r="O44" s="24">
        <v>24123777</v>
      </c>
      <c r="P44" s="24">
        <v>21583661</v>
      </c>
      <c r="Q44" s="24">
        <v>25004200</v>
      </c>
      <c r="R44" s="24">
        <v>70711638</v>
      </c>
      <c r="S44" s="24">
        <v>17850233</v>
      </c>
      <c r="T44" s="24">
        <v>24725708</v>
      </c>
      <c r="U44" s="24"/>
      <c r="V44" s="24">
        <v>42575941</v>
      </c>
      <c r="W44" s="24">
        <v>244140308</v>
      </c>
      <c r="X44" s="24">
        <v>412749688</v>
      </c>
      <c r="Y44" s="24">
        <v>-168609380</v>
      </c>
      <c r="Z44" s="6">
        <v>-40.85</v>
      </c>
      <c r="AA44" s="22">
        <v>412749688</v>
      </c>
    </row>
    <row r="45" spans="1:27" ht="12.75">
      <c r="A45" s="5" t="s">
        <v>48</v>
      </c>
      <c r="B45" s="3"/>
      <c r="C45" s="25">
        <v>476971147</v>
      </c>
      <c r="D45" s="25"/>
      <c r="E45" s="26">
        <v>236437230</v>
      </c>
      <c r="F45" s="27">
        <v>258851027</v>
      </c>
      <c r="G45" s="27">
        <v>8233948</v>
      </c>
      <c r="H45" s="27">
        <v>6942919</v>
      </c>
      <c r="I45" s="27">
        <v>9706914</v>
      </c>
      <c r="J45" s="27">
        <v>24883781</v>
      </c>
      <c r="K45" s="27">
        <v>7282053</v>
      </c>
      <c r="L45" s="27">
        <v>13237986</v>
      </c>
      <c r="M45" s="27">
        <v>7884189</v>
      </c>
      <c r="N45" s="27">
        <v>28404228</v>
      </c>
      <c r="O45" s="27">
        <v>8210134</v>
      </c>
      <c r="P45" s="27">
        <v>7537631</v>
      </c>
      <c r="Q45" s="27">
        <v>7355637</v>
      </c>
      <c r="R45" s="27">
        <v>23103402</v>
      </c>
      <c r="S45" s="27">
        <v>6966138</v>
      </c>
      <c r="T45" s="27">
        <v>8623513</v>
      </c>
      <c r="U45" s="27"/>
      <c r="V45" s="27">
        <v>15589651</v>
      </c>
      <c r="W45" s="27">
        <v>91981062</v>
      </c>
      <c r="X45" s="27">
        <v>258851027</v>
      </c>
      <c r="Y45" s="27">
        <v>-166869965</v>
      </c>
      <c r="Z45" s="7">
        <v>-64.47</v>
      </c>
      <c r="AA45" s="25">
        <v>258851027</v>
      </c>
    </row>
    <row r="46" spans="1:27" ht="12.75">
      <c r="A46" s="5" t="s">
        <v>49</v>
      </c>
      <c r="B46" s="3"/>
      <c r="C46" s="22">
        <v>202431583</v>
      </c>
      <c r="D46" s="22"/>
      <c r="E46" s="23">
        <v>155844782</v>
      </c>
      <c r="F46" s="24">
        <v>184138477</v>
      </c>
      <c r="G46" s="24">
        <v>9120225</v>
      </c>
      <c r="H46" s="24">
        <v>8395492</v>
      </c>
      <c r="I46" s="24">
        <v>10062899</v>
      </c>
      <c r="J46" s="24">
        <v>27578616</v>
      </c>
      <c r="K46" s="24">
        <v>10383605</v>
      </c>
      <c r="L46" s="24">
        <v>11637432</v>
      </c>
      <c r="M46" s="24">
        <v>11806310</v>
      </c>
      <c r="N46" s="24">
        <v>33827347</v>
      </c>
      <c r="O46" s="24">
        <v>12181439</v>
      </c>
      <c r="P46" s="24">
        <v>7791565</v>
      </c>
      <c r="Q46" s="24">
        <v>6797990</v>
      </c>
      <c r="R46" s="24">
        <v>26770994</v>
      </c>
      <c r="S46" s="24">
        <v>9083244</v>
      </c>
      <c r="T46" s="24">
        <v>8783833</v>
      </c>
      <c r="U46" s="24"/>
      <c r="V46" s="24">
        <v>17867077</v>
      </c>
      <c r="W46" s="24">
        <v>106044034</v>
      </c>
      <c r="X46" s="24">
        <v>184138477</v>
      </c>
      <c r="Y46" s="24">
        <v>-78094443</v>
      </c>
      <c r="Z46" s="6">
        <v>-42.41</v>
      </c>
      <c r="AA46" s="22">
        <v>184138477</v>
      </c>
    </row>
    <row r="47" spans="1:27" ht="12.75">
      <c r="A47" s="2" t="s">
        <v>50</v>
      </c>
      <c r="B47" s="8" t="s">
        <v>51</v>
      </c>
      <c r="C47" s="19">
        <v>23478164</v>
      </c>
      <c r="D47" s="19"/>
      <c r="E47" s="20">
        <v>26974357</v>
      </c>
      <c r="F47" s="21">
        <v>27881968</v>
      </c>
      <c r="G47" s="21">
        <v>2057169</v>
      </c>
      <c r="H47" s="21">
        <v>2041586</v>
      </c>
      <c r="I47" s="21">
        <v>2232445</v>
      </c>
      <c r="J47" s="21">
        <v>6331200</v>
      </c>
      <c r="K47" s="21">
        <v>2159068</v>
      </c>
      <c r="L47" s="21">
        <v>2140677</v>
      </c>
      <c r="M47" s="21">
        <v>2578467</v>
      </c>
      <c r="N47" s="21">
        <v>6878212</v>
      </c>
      <c r="O47" s="21">
        <v>1965918</v>
      </c>
      <c r="P47" s="21">
        <v>2062220</v>
      </c>
      <c r="Q47" s="21">
        <v>2228210</v>
      </c>
      <c r="R47" s="21">
        <v>6256348</v>
      </c>
      <c r="S47" s="21">
        <v>1928725</v>
      </c>
      <c r="T47" s="21">
        <v>2010841</v>
      </c>
      <c r="U47" s="21"/>
      <c r="V47" s="21">
        <v>3939566</v>
      </c>
      <c r="W47" s="21">
        <v>23405326</v>
      </c>
      <c r="X47" s="21">
        <v>27881968</v>
      </c>
      <c r="Y47" s="21">
        <v>-4476642</v>
      </c>
      <c r="Z47" s="4">
        <v>-16.06</v>
      </c>
      <c r="AA47" s="19">
        <v>27881968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3328023010</v>
      </c>
      <c r="D48" s="40">
        <f>+D28+D32+D38+D42+D47</f>
        <v>0</v>
      </c>
      <c r="E48" s="41">
        <f t="shared" si="9"/>
        <v>3888875772</v>
      </c>
      <c r="F48" s="42">
        <f t="shared" si="9"/>
        <v>4235147600</v>
      </c>
      <c r="G48" s="42">
        <f t="shared" si="9"/>
        <v>114283818</v>
      </c>
      <c r="H48" s="42">
        <f t="shared" si="9"/>
        <v>295735548</v>
      </c>
      <c r="I48" s="42">
        <f t="shared" si="9"/>
        <v>304325460</v>
      </c>
      <c r="J48" s="42">
        <f t="shared" si="9"/>
        <v>714344826</v>
      </c>
      <c r="K48" s="42">
        <f t="shared" si="9"/>
        <v>262566676</v>
      </c>
      <c r="L48" s="42">
        <f t="shared" si="9"/>
        <v>288428619</v>
      </c>
      <c r="M48" s="42">
        <f t="shared" si="9"/>
        <v>257340933</v>
      </c>
      <c r="N48" s="42">
        <f t="shared" si="9"/>
        <v>808336228</v>
      </c>
      <c r="O48" s="42">
        <f t="shared" si="9"/>
        <v>229020727</v>
      </c>
      <c r="P48" s="42">
        <f t="shared" si="9"/>
        <v>229279851</v>
      </c>
      <c r="Q48" s="42">
        <f t="shared" si="9"/>
        <v>249327481</v>
      </c>
      <c r="R48" s="42">
        <f t="shared" si="9"/>
        <v>707628059</v>
      </c>
      <c r="S48" s="42">
        <f t="shared" si="9"/>
        <v>108289627</v>
      </c>
      <c r="T48" s="42">
        <f t="shared" si="9"/>
        <v>302094613</v>
      </c>
      <c r="U48" s="42">
        <f t="shared" si="9"/>
        <v>0</v>
      </c>
      <c r="V48" s="42">
        <f t="shared" si="9"/>
        <v>410384240</v>
      </c>
      <c r="W48" s="42">
        <f t="shared" si="9"/>
        <v>2640693353</v>
      </c>
      <c r="X48" s="42">
        <f t="shared" si="9"/>
        <v>4235147600</v>
      </c>
      <c r="Y48" s="42">
        <f t="shared" si="9"/>
        <v>-1594454247</v>
      </c>
      <c r="Z48" s="43">
        <f>+IF(X48&lt;&gt;0,+(Y48/X48)*100,0)</f>
        <v>-37.64813880394629</v>
      </c>
      <c r="AA48" s="40">
        <f>+AA28+AA32+AA38+AA42+AA47</f>
        <v>4235147600</v>
      </c>
    </row>
    <row r="49" spans="1:27" ht="12.75">
      <c r="A49" s="14" t="s">
        <v>77</v>
      </c>
      <c r="B49" s="15"/>
      <c r="C49" s="44">
        <f aca="true" t="shared" si="10" ref="C49:Y49">+C25-C48</f>
        <v>-59000879</v>
      </c>
      <c r="D49" s="44">
        <f>+D25-D48</f>
        <v>0</v>
      </c>
      <c r="E49" s="45">
        <f t="shared" si="10"/>
        <v>-495192975</v>
      </c>
      <c r="F49" s="46">
        <f t="shared" si="10"/>
        <v>-864054795</v>
      </c>
      <c r="G49" s="46">
        <f t="shared" si="10"/>
        <v>269160708</v>
      </c>
      <c r="H49" s="46">
        <f t="shared" si="10"/>
        <v>-75601461</v>
      </c>
      <c r="I49" s="46">
        <f t="shared" si="10"/>
        <v>-95859113</v>
      </c>
      <c r="J49" s="46">
        <f t="shared" si="10"/>
        <v>97700134</v>
      </c>
      <c r="K49" s="46">
        <f t="shared" si="10"/>
        <v>-45002082</v>
      </c>
      <c r="L49" s="46">
        <f t="shared" si="10"/>
        <v>-76795332</v>
      </c>
      <c r="M49" s="46">
        <f t="shared" si="10"/>
        <v>154890679</v>
      </c>
      <c r="N49" s="46">
        <f t="shared" si="10"/>
        <v>33093265</v>
      </c>
      <c r="O49" s="46">
        <f t="shared" si="10"/>
        <v>-22479960</v>
      </c>
      <c r="P49" s="46">
        <f t="shared" si="10"/>
        <v>-16115877</v>
      </c>
      <c r="Q49" s="46">
        <f t="shared" si="10"/>
        <v>63376739</v>
      </c>
      <c r="R49" s="46">
        <f t="shared" si="10"/>
        <v>24780902</v>
      </c>
      <c r="S49" s="46">
        <f t="shared" si="10"/>
        <v>77082756</v>
      </c>
      <c r="T49" s="46">
        <f t="shared" si="10"/>
        <v>-112129484</v>
      </c>
      <c r="U49" s="46">
        <f t="shared" si="10"/>
        <v>0</v>
      </c>
      <c r="V49" s="46">
        <f t="shared" si="10"/>
        <v>-35046728</v>
      </c>
      <c r="W49" s="46">
        <f t="shared" si="10"/>
        <v>120527573</v>
      </c>
      <c r="X49" s="46">
        <f>IF(F25=F48,0,X25-X48)</f>
        <v>-864054795</v>
      </c>
      <c r="Y49" s="46">
        <f t="shared" si="10"/>
        <v>984582368</v>
      </c>
      <c r="Z49" s="47">
        <f>+IF(X49&lt;&gt;0,+(Y49/X49)*100,0)</f>
        <v>-113.94906592700525</v>
      </c>
      <c r="AA49" s="44">
        <f>+AA25-AA48</f>
        <v>-864054795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586284451</v>
      </c>
      <c r="D5" s="19">
        <f>SUM(D6:D8)</f>
        <v>0</v>
      </c>
      <c r="E5" s="20">
        <f t="shared" si="0"/>
        <v>578818906</v>
      </c>
      <c r="F5" s="21">
        <f t="shared" si="0"/>
        <v>587602858</v>
      </c>
      <c r="G5" s="21">
        <f t="shared" si="0"/>
        <v>81560335</v>
      </c>
      <c r="H5" s="21">
        <f t="shared" si="0"/>
        <v>42933088</v>
      </c>
      <c r="I5" s="21">
        <f t="shared" si="0"/>
        <v>37126553</v>
      </c>
      <c r="J5" s="21">
        <f t="shared" si="0"/>
        <v>161619976</v>
      </c>
      <c r="K5" s="21">
        <f t="shared" si="0"/>
        <v>37583569</v>
      </c>
      <c r="L5" s="21">
        <f t="shared" si="0"/>
        <v>53877870</v>
      </c>
      <c r="M5" s="21">
        <f t="shared" si="0"/>
        <v>75319800</v>
      </c>
      <c r="N5" s="21">
        <f t="shared" si="0"/>
        <v>166781239</v>
      </c>
      <c r="O5" s="21">
        <f t="shared" si="0"/>
        <v>42566046</v>
      </c>
      <c r="P5" s="21">
        <f t="shared" si="0"/>
        <v>40365170</v>
      </c>
      <c r="Q5" s="21">
        <f t="shared" si="0"/>
        <v>63962104</v>
      </c>
      <c r="R5" s="21">
        <f t="shared" si="0"/>
        <v>146893320</v>
      </c>
      <c r="S5" s="21">
        <f t="shared" si="0"/>
        <v>34678014</v>
      </c>
      <c r="T5" s="21">
        <f t="shared" si="0"/>
        <v>31470027</v>
      </c>
      <c r="U5" s="21">
        <f t="shared" si="0"/>
        <v>47884302</v>
      </c>
      <c r="V5" s="21">
        <f t="shared" si="0"/>
        <v>114032343</v>
      </c>
      <c r="W5" s="21">
        <f t="shared" si="0"/>
        <v>589326878</v>
      </c>
      <c r="X5" s="21">
        <f t="shared" si="0"/>
        <v>587602858</v>
      </c>
      <c r="Y5" s="21">
        <f t="shared" si="0"/>
        <v>1724020</v>
      </c>
      <c r="Z5" s="4">
        <f>+IF(X5&lt;&gt;0,+(Y5/X5)*100,0)</f>
        <v>0.29339884524523535</v>
      </c>
      <c r="AA5" s="19">
        <f>SUM(AA6:AA8)</f>
        <v>587602858</v>
      </c>
    </row>
    <row r="6" spans="1:27" ht="12.75">
      <c r="A6" s="5" t="s">
        <v>32</v>
      </c>
      <c r="B6" s="3"/>
      <c r="C6" s="22">
        <v>86343787</v>
      </c>
      <c r="D6" s="22"/>
      <c r="E6" s="23">
        <v>92283931</v>
      </c>
      <c r="F6" s="24">
        <v>91922470</v>
      </c>
      <c r="G6" s="24">
        <v>38248832</v>
      </c>
      <c r="H6" s="24">
        <v>3109</v>
      </c>
      <c r="I6" s="24">
        <v>15043</v>
      </c>
      <c r="J6" s="24">
        <v>38266984</v>
      </c>
      <c r="K6" s="24">
        <v>1717</v>
      </c>
      <c r="L6" s="24">
        <v>8826</v>
      </c>
      <c r="M6" s="24">
        <v>30597199</v>
      </c>
      <c r="N6" s="24">
        <v>30607742</v>
      </c>
      <c r="O6" s="24">
        <v>37427</v>
      </c>
      <c r="P6" s="24">
        <v>34913</v>
      </c>
      <c r="Q6" s="24">
        <v>22960091</v>
      </c>
      <c r="R6" s="24">
        <v>23032431</v>
      </c>
      <c r="S6" s="24"/>
      <c r="T6" s="24">
        <v>6831</v>
      </c>
      <c r="U6" s="24">
        <v>172459</v>
      </c>
      <c r="V6" s="24">
        <v>179290</v>
      </c>
      <c r="W6" s="24">
        <v>92086447</v>
      </c>
      <c r="X6" s="24">
        <v>91922470</v>
      </c>
      <c r="Y6" s="24">
        <v>163977</v>
      </c>
      <c r="Z6" s="6">
        <v>0.18</v>
      </c>
      <c r="AA6" s="22">
        <v>91922470</v>
      </c>
    </row>
    <row r="7" spans="1:27" ht="12.75">
      <c r="A7" s="5" t="s">
        <v>33</v>
      </c>
      <c r="B7" s="3"/>
      <c r="C7" s="25">
        <v>499940664</v>
      </c>
      <c r="D7" s="25"/>
      <c r="E7" s="26">
        <v>486534975</v>
      </c>
      <c r="F7" s="27">
        <v>495680388</v>
      </c>
      <c r="G7" s="27">
        <v>43311503</v>
      </c>
      <c r="H7" s="27">
        <v>42929979</v>
      </c>
      <c r="I7" s="27">
        <v>37111510</v>
      </c>
      <c r="J7" s="27">
        <v>123352992</v>
      </c>
      <c r="K7" s="27">
        <v>37581852</v>
      </c>
      <c r="L7" s="27">
        <v>53869044</v>
      </c>
      <c r="M7" s="27">
        <v>44722601</v>
      </c>
      <c r="N7" s="27">
        <v>136173497</v>
      </c>
      <c r="O7" s="27">
        <v>42528619</v>
      </c>
      <c r="P7" s="27">
        <v>40330257</v>
      </c>
      <c r="Q7" s="27">
        <v>41002013</v>
      </c>
      <c r="R7" s="27">
        <v>123860889</v>
      </c>
      <c r="S7" s="27">
        <v>34678014</v>
      </c>
      <c r="T7" s="27">
        <v>31463196</v>
      </c>
      <c r="U7" s="27">
        <v>47711843</v>
      </c>
      <c r="V7" s="27">
        <v>113853053</v>
      </c>
      <c r="W7" s="27">
        <v>497240431</v>
      </c>
      <c r="X7" s="27">
        <v>495680388</v>
      </c>
      <c r="Y7" s="27">
        <v>1560043</v>
      </c>
      <c r="Z7" s="7">
        <v>0.31</v>
      </c>
      <c r="AA7" s="25">
        <v>495680388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40592059</v>
      </c>
      <c r="D9" s="19">
        <f>SUM(D10:D14)</f>
        <v>0</v>
      </c>
      <c r="E9" s="20">
        <f t="shared" si="1"/>
        <v>47199745</v>
      </c>
      <c r="F9" s="21">
        <f t="shared" si="1"/>
        <v>45663143</v>
      </c>
      <c r="G9" s="21">
        <f t="shared" si="1"/>
        <v>670307</v>
      </c>
      <c r="H9" s="21">
        <f t="shared" si="1"/>
        <v>3161545</v>
      </c>
      <c r="I9" s="21">
        <f t="shared" si="1"/>
        <v>3657527</v>
      </c>
      <c r="J9" s="21">
        <f t="shared" si="1"/>
        <v>7489379</v>
      </c>
      <c r="K9" s="21">
        <f t="shared" si="1"/>
        <v>1863748</v>
      </c>
      <c r="L9" s="21">
        <f t="shared" si="1"/>
        <v>2148004</v>
      </c>
      <c r="M9" s="21">
        <f t="shared" si="1"/>
        <v>968004</v>
      </c>
      <c r="N9" s="21">
        <f t="shared" si="1"/>
        <v>4979756</v>
      </c>
      <c r="O9" s="21">
        <f t="shared" si="1"/>
        <v>1163820</v>
      </c>
      <c r="P9" s="21">
        <f t="shared" si="1"/>
        <v>4028385</v>
      </c>
      <c r="Q9" s="21">
        <f t="shared" si="1"/>
        <v>38379389</v>
      </c>
      <c r="R9" s="21">
        <f t="shared" si="1"/>
        <v>43571594</v>
      </c>
      <c r="S9" s="21">
        <f t="shared" si="1"/>
        <v>55012</v>
      </c>
      <c r="T9" s="21">
        <f t="shared" si="1"/>
        <v>1804279</v>
      </c>
      <c r="U9" s="21">
        <f t="shared" si="1"/>
        <v>66288928</v>
      </c>
      <c r="V9" s="21">
        <f t="shared" si="1"/>
        <v>68148219</v>
      </c>
      <c r="W9" s="21">
        <f t="shared" si="1"/>
        <v>124188948</v>
      </c>
      <c r="X9" s="21">
        <f t="shared" si="1"/>
        <v>45663143</v>
      </c>
      <c r="Y9" s="21">
        <f t="shared" si="1"/>
        <v>78525805</v>
      </c>
      <c r="Z9" s="4">
        <f>+IF(X9&lt;&gt;0,+(Y9/X9)*100,0)</f>
        <v>171.96758663765218</v>
      </c>
      <c r="AA9" s="19">
        <f>SUM(AA10:AA14)</f>
        <v>45663143</v>
      </c>
    </row>
    <row r="10" spans="1:27" ht="12.75">
      <c r="A10" s="5" t="s">
        <v>36</v>
      </c>
      <c r="B10" s="3"/>
      <c r="C10" s="22">
        <v>15964636</v>
      </c>
      <c r="D10" s="22"/>
      <c r="E10" s="23">
        <v>22834043</v>
      </c>
      <c r="F10" s="24">
        <v>22812945</v>
      </c>
      <c r="G10" s="24">
        <v>218286</v>
      </c>
      <c r="H10" s="24">
        <v>2780618</v>
      </c>
      <c r="I10" s="24">
        <v>3192928</v>
      </c>
      <c r="J10" s="24">
        <v>6191832</v>
      </c>
      <c r="K10" s="24">
        <v>910258</v>
      </c>
      <c r="L10" s="24">
        <v>1670691</v>
      </c>
      <c r="M10" s="24">
        <v>696443</v>
      </c>
      <c r="N10" s="24">
        <v>3277392</v>
      </c>
      <c r="O10" s="24">
        <v>318979</v>
      </c>
      <c r="P10" s="24">
        <v>2789728</v>
      </c>
      <c r="Q10" s="24">
        <v>5049650</v>
      </c>
      <c r="R10" s="24">
        <v>8158357</v>
      </c>
      <c r="S10" s="24">
        <v>30362</v>
      </c>
      <c r="T10" s="24">
        <v>1336358</v>
      </c>
      <c r="U10" s="24">
        <v>-562901</v>
      </c>
      <c r="V10" s="24">
        <v>803819</v>
      </c>
      <c r="W10" s="24">
        <v>18431400</v>
      </c>
      <c r="X10" s="24">
        <v>22812945</v>
      </c>
      <c r="Y10" s="24">
        <v>-4381545</v>
      </c>
      <c r="Z10" s="6">
        <v>-19.21</v>
      </c>
      <c r="AA10" s="22">
        <v>22812945</v>
      </c>
    </row>
    <row r="11" spans="1:27" ht="12.75">
      <c r="A11" s="5" t="s">
        <v>37</v>
      </c>
      <c r="B11" s="3"/>
      <c r="C11" s="22">
        <v>7447353</v>
      </c>
      <c r="D11" s="22"/>
      <c r="E11" s="23">
        <v>3897069</v>
      </c>
      <c r="F11" s="24">
        <v>3943999</v>
      </c>
      <c r="G11" s="24">
        <v>78938</v>
      </c>
      <c r="H11" s="24">
        <v>33284</v>
      </c>
      <c r="I11" s="24">
        <v>73849</v>
      </c>
      <c r="J11" s="24">
        <v>186071</v>
      </c>
      <c r="K11" s="24">
        <v>182028</v>
      </c>
      <c r="L11" s="24">
        <v>93813</v>
      </c>
      <c r="M11" s="24">
        <v>88210</v>
      </c>
      <c r="N11" s="24">
        <v>364051</v>
      </c>
      <c r="O11" s="24">
        <v>318153</v>
      </c>
      <c r="P11" s="24">
        <v>956198</v>
      </c>
      <c r="Q11" s="24">
        <v>790864</v>
      </c>
      <c r="R11" s="24">
        <v>2065215</v>
      </c>
      <c r="S11" s="24">
        <v>15150</v>
      </c>
      <c r="T11" s="24">
        <v>467230</v>
      </c>
      <c r="U11" s="24">
        <v>946001</v>
      </c>
      <c r="V11" s="24">
        <v>1428381</v>
      </c>
      <c r="W11" s="24">
        <v>4043718</v>
      </c>
      <c r="X11" s="24">
        <v>3943999</v>
      </c>
      <c r="Y11" s="24">
        <v>99719</v>
      </c>
      <c r="Z11" s="6">
        <v>2.53</v>
      </c>
      <c r="AA11" s="22">
        <v>3943999</v>
      </c>
    </row>
    <row r="12" spans="1:27" ht="12.75">
      <c r="A12" s="5" t="s">
        <v>38</v>
      </c>
      <c r="B12" s="3"/>
      <c r="C12" s="22">
        <v>17007216</v>
      </c>
      <c r="D12" s="22"/>
      <c r="E12" s="23">
        <v>19967114</v>
      </c>
      <c r="F12" s="24">
        <v>18656513</v>
      </c>
      <c r="G12" s="24">
        <v>365723</v>
      </c>
      <c r="H12" s="24">
        <v>340492</v>
      </c>
      <c r="I12" s="24">
        <v>385339</v>
      </c>
      <c r="J12" s="24">
        <v>1091554</v>
      </c>
      <c r="K12" s="24">
        <v>771462</v>
      </c>
      <c r="L12" s="24">
        <v>383500</v>
      </c>
      <c r="M12" s="24">
        <v>181611</v>
      </c>
      <c r="N12" s="24">
        <v>1336573</v>
      </c>
      <c r="O12" s="24">
        <v>523208</v>
      </c>
      <c r="P12" s="24">
        <v>282459</v>
      </c>
      <c r="Q12" s="24">
        <v>32533655</v>
      </c>
      <c r="R12" s="24">
        <v>33339322</v>
      </c>
      <c r="S12" s="24">
        <v>9500</v>
      </c>
      <c r="T12" s="24">
        <v>691</v>
      </c>
      <c r="U12" s="24">
        <v>65702425</v>
      </c>
      <c r="V12" s="24">
        <v>65712616</v>
      </c>
      <c r="W12" s="24">
        <v>101480065</v>
      </c>
      <c r="X12" s="24">
        <v>18656513</v>
      </c>
      <c r="Y12" s="24">
        <v>82823552</v>
      </c>
      <c r="Z12" s="6">
        <v>443.94</v>
      </c>
      <c r="AA12" s="22">
        <v>18656513</v>
      </c>
    </row>
    <row r="13" spans="1:27" ht="12.75">
      <c r="A13" s="5" t="s">
        <v>39</v>
      </c>
      <c r="B13" s="3"/>
      <c r="C13" s="22">
        <v>20448</v>
      </c>
      <c r="D13" s="22"/>
      <c r="E13" s="23">
        <v>238400</v>
      </c>
      <c r="F13" s="24">
        <v>221566</v>
      </c>
      <c r="G13" s="24">
        <v>400</v>
      </c>
      <c r="H13" s="24">
        <v>191</v>
      </c>
      <c r="I13" s="24">
        <v>191</v>
      </c>
      <c r="J13" s="24">
        <v>782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>
        <v>782</v>
      </c>
      <c r="X13" s="24">
        <v>221566</v>
      </c>
      <c r="Y13" s="24">
        <v>-220784</v>
      </c>
      <c r="Z13" s="6">
        <v>-99.65</v>
      </c>
      <c r="AA13" s="22">
        <v>221566</v>
      </c>
    </row>
    <row r="14" spans="1:27" ht="12.75">
      <c r="A14" s="5" t="s">
        <v>40</v>
      </c>
      <c r="B14" s="3"/>
      <c r="C14" s="25">
        <v>152406</v>
      </c>
      <c r="D14" s="25"/>
      <c r="E14" s="26">
        <v>263119</v>
      </c>
      <c r="F14" s="27">
        <v>28120</v>
      </c>
      <c r="G14" s="27">
        <v>6960</v>
      </c>
      <c r="H14" s="27">
        <v>6960</v>
      </c>
      <c r="I14" s="27">
        <v>5220</v>
      </c>
      <c r="J14" s="27">
        <v>19140</v>
      </c>
      <c r="K14" s="27"/>
      <c r="L14" s="27"/>
      <c r="M14" s="27">
        <v>1740</v>
      </c>
      <c r="N14" s="27">
        <v>1740</v>
      </c>
      <c r="O14" s="27">
        <v>3480</v>
      </c>
      <c r="P14" s="27"/>
      <c r="Q14" s="27">
        <v>5220</v>
      </c>
      <c r="R14" s="27">
        <v>8700</v>
      </c>
      <c r="S14" s="27"/>
      <c r="T14" s="27"/>
      <c r="U14" s="27">
        <v>203403</v>
      </c>
      <c r="V14" s="27">
        <v>203403</v>
      </c>
      <c r="W14" s="27">
        <v>232983</v>
      </c>
      <c r="X14" s="27">
        <v>28120</v>
      </c>
      <c r="Y14" s="27">
        <v>204863</v>
      </c>
      <c r="Z14" s="7">
        <v>728.53</v>
      </c>
      <c r="AA14" s="25">
        <v>28120</v>
      </c>
    </row>
    <row r="15" spans="1:27" ht="12.75">
      <c r="A15" s="2" t="s">
        <v>41</v>
      </c>
      <c r="B15" s="8"/>
      <c r="C15" s="19">
        <f aca="true" t="shared" si="2" ref="C15:Y15">SUM(C16:C18)</f>
        <v>30158453</v>
      </c>
      <c r="D15" s="19">
        <f>SUM(D16:D18)</f>
        <v>0</v>
      </c>
      <c r="E15" s="20">
        <f t="shared" si="2"/>
        <v>26661528</v>
      </c>
      <c r="F15" s="21">
        <f t="shared" si="2"/>
        <v>16879277</v>
      </c>
      <c r="G15" s="21">
        <f t="shared" si="2"/>
        <v>357801</v>
      </c>
      <c r="H15" s="21">
        <f t="shared" si="2"/>
        <v>5607135</v>
      </c>
      <c r="I15" s="21">
        <f t="shared" si="2"/>
        <v>4590210</v>
      </c>
      <c r="J15" s="21">
        <f t="shared" si="2"/>
        <v>10555146</v>
      </c>
      <c r="K15" s="21">
        <f t="shared" si="2"/>
        <v>902370</v>
      </c>
      <c r="L15" s="21">
        <f t="shared" si="2"/>
        <v>2117006</v>
      </c>
      <c r="M15" s="21">
        <f t="shared" si="2"/>
        <v>355243</v>
      </c>
      <c r="N15" s="21">
        <f t="shared" si="2"/>
        <v>3374619</v>
      </c>
      <c r="O15" s="21">
        <f t="shared" si="2"/>
        <v>354583</v>
      </c>
      <c r="P15" s="21">
        <f t="shared" si="2"/>
        <v>4939545</v>
      </c>
      <c r="Q15" s="21">
        <f t="shared" si="2"/>
        <v>4690498</v>
      </c>
      <c r="R15" s="21">
        <f t="shared" si="2"/>
        <v>9984626</v>
      </c>
      <c r="S15" s="21">
        <f t="shared" si="2"/>
        <v>1498</v>
      </c>
      <c r="T15" s="21">
        <f t="shared" si="2"/>
        <v>745976</v>
      </c>
      <c r="U15" s="21">
        <f t="shared" si="2"/>
        <v>4603754</v>
      </c>
      <c r="V15" s="21">
        <f t="shared" si="2"/>
        <v>5351228</v>
      </c>
      <c r="W15" s="21">
        <f t="shared" si="2"/>
        <v>29265619</v>
      </c>
      <c r="X15" s="21">
        <f t="shared" si="2"/>
        <v>16879277</v>
      </c>
      <c r="Y15" s="21">
        <f t="shared" si="2"/>
        <v>12386342</v>
      </c>
      <c r="Z15" s="4">
        <f>+IF(X15&lt;&gt;0,+(Y15/X15)*100,0)</f>
        <v>73.38194639497888</v>
      </c>
      <c r="AA15" s="19">
        <f>SUM(AA16:AA18)</f>
        <v>16879277</v>
      </c>
    </row>
    <row r="16" spans="1:27" ht="12.75">
      <c r="A16" s="5" t="s">
        <v>42</v>
      </c>
      <c r="B16" s="3"/>
      <c r="C16" s="22">
        <v>6300508</v>
      </c>
      <c r="D16" s="22"/>
      <c r="E16" s="23">
        <v>4173218</v>
      </c>
      <c r="F16" s="24">
        <v>4422422</v>
      </c>
      <c r="G16" s="24">
        <v>356303</v>
      </c>
      <c r="H16" s="24">
        <v>300231</v>
      </c>
      <c r="I16" s="24">
        <v>277250</v>
      </c>
      <c r="J16" s="24">
        <v>933784</v>
      </c>
      <c r="K16" s="24">
        <v>526992</v>
      </c>
      <c r="L16" s="24">
        <v>312374</v>
      </c>
      <c r="M16" s="24">
        <v>255283</v>
      </c>
      <c r="N16" s="24">
        <v>1094649</v>
      </c>
      <c r="O16" s="24">
        <v>257991</v>
      </c>
      <c r="P16" s="24">
        <v>329712</v>
      </c>
      <c r="Q16" s="24">
        <v>272686</v>
      </c>
      <c r="R16" s="24">
        <v>860389</v>
      </c>
      <c r="S16" s="24"/>
      <c r="T16" s="24">
        <v>370626</v>
      </c>
      <c r="U16" s="24">
        <v>1325701</v>
      </c>
      <c r="V16" s="24">
        <v>1696327</v>
      </c>
      <c r="W16" s="24">
        <v>4585149</v>
      </c>
      <c r="X16" s="24">
        <v>4422422</v>
      </c>
      <c r="Y16" s="24">
        <v>162727</v>
      </c>
      <c r="Z16" s="6">
        <v>3.68</v>
      </c>
      <c r="AA16" s="22">
        <v>4422422</v>
      </c>
    </row>
    <row r="17" spans="1:27" ht="12.75">
      <c r="A17" s="5" t="s">
        <v>43</v>
      </c>
      <c r="B17" s="3"/>
      <c r="C17" s="22">
        <v>23857945</v>
      </c>
      <c r="D17" s="22"/>
      <c r="E17" s="23">
        <v>22443310</v>
      </c>
      <c r="F17" s="24">
        <v>12456855</v>
      </c>
      <c r="G17" s="24">
        <v>1498</v>
      </c>
      <c r="H17" s="24">
        <v>5306904</v>
      </c>
      <c r="I17" s="24">
        <v>4312960</v>
      </c>
      <c r="J17" s="24">
        <v>9621362</v>
      </c>
      <c r="K17" s="24">
        <v>375378</v>
      </c>
      <c r="L17" s="24">
        <v>1804632</v>
      </c>
      <c r="M17" s="24">
        <v>99960</v>
      </c>
      <c r="N17" s="24">
        <v>2279970</v>
      </c>
      <c r="O17" s="24">
        <v>96592</v>
      </c>
      <c r="P17" s="24">
        <v>4609833</v>
      </c>
      <c r="Q17" s="24">
        <v>4417812</v>
      </c>
      <c r="R17" s="24">
        <v>9124237</v>
      </c>
      <c r="S17" s="24">
        <v>1498</v>
      </c>
      <c r="T17" s="24">
        <v>375350</v>
      </c>
      <c r="U17" s="24">
        <v>3242153</v>
      </c>
      <c r="V17" s="24">
        <v>3619001</v>
      </c>
      <c r="W17" s="24">
        <v>24644570</v>
      </c>
      <c r="X17" s="24">
        <v>12456855</v>
      </c>
      <c r="Y17" s="24">
        <v>12187715</v>
      </c>
      <c r="Z17" s="6">
        <v>97.84</v>
      </c>
      <c r="AA17" s="22">
        <v>12456855</v>
      </c>
    </row>
    <row r="18" spans="1:27" ht="12.75">
      <c r="A18" s="5" t="s">
        <v>44</v>
      </c>
      <c r="B18" s="3"/>
      <c r="C18" s="22"/>
      <c r="D18" s="22"/>
      <c r="E18" s="23">
        <v>45000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>
        <v>35900</v>
      </c>
      <c r="V18" s="24">
        <v>35900</v>
      </c>
      <c r="W18" s="24">
        <v>35900</v>
      </c>
      <c r="X18" s="24"/>
      <c r="Y18" s="24">
        <v>35900</v>
      </c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916474130</v>
      </c>
      <c r="D19" s="19">
        <f>SUM(D20:D23)</f>
        <v>0</v>
      </c>
      <c r="E19" s="20">
        <f t="shared" si="3"/>
        <v>1054713912</v>
      </c>
      <c r="F19" s="21">
        <f t="shared" si="3"/>
        <v>1061534851</v>
      </c>
      <c r="G19" s="21">
        <f t="shared" si="3"/>
        <v>127457043</v>
      </c>
      <c r="H19" s="21">
        <f t="shared" si="3"/>
        <v>87215306</v>
      </c>
      <c r="I19" s="21">
        <f t="shared" si="3"/>
        <v>76356738</v>
      </c>
      <c r="J19" s="21">
        <f t="shared" si="3"/>
        <v>291029087</v>
      </c>
      <c r="K19" s="21">
        <f t="shared" si="3"/>
        <v>73320314</v>
      </c>
      <c r="L19" s="21">
        <f t="shared" si="3"/>
        <v>87858060</v>
      </c>
      <c r="M19" s="21">
        <f t="shared" si="3"/>
        <v>102862196</v>
      </c>
      <c r="N19" s="21">
        <f t="shared" si="3"/>
        <v>264040570</v>
      </c>
      <c r="O19" s="21">
        <f t="shared" si="3"/>
        <v>69733292</v>
      </c>
      <c r="P19" s="21">
        <f t="shared" si="3"/>
        <v>69800077</v>
      </c>
      <c r="Q19" s="21">
        <f t="shared" si="3"/>
        <v>97694262</v>
      </c>
      <c r="R19" s="21">
        <f t="shared" si="3"/>
        <v>237227631</v>
      </c>
      <c r="S19" s="21">
        <f t="shared" si="3"/>
        <v>66151175</v>
      </c>
      <c r="T19" s="21">
        <f t="shared" si="3"/>
        <v>84950076</v>
      </c>
      <c r="U19" s="21">
        <f t="shared" si="3"/>
        <v>74299059</v>
      </c>
      <c r="V19" s="21">
        <f t="shared" si="3"/>
        <v>225400310</v>
      </c>
      <c r="W19" s="21">
        <f t="shared" si="3"/>
        <v>1017697598</v>
      </c>
      <c r="X19" s="21">
        <f t="shared" si="3"/>
        <v>1061534851</v>
      </c>
      <c r="Y19" s="21">
        <f t="shared" si="3"/>
        <v>-43837253</v>
      </c>
      <c r="Z19" s="4">
        <f>+IF(X19&lt;&gt;0,+(Y19/X19)*100,0)</f>
        <v>-4.129610342863816</v>
      </c>
      <c r="AA19" s="19">
        <f>SUM(AA20:AA23)</f>
        <v>1061534851</v>
      </c>
    </row>
    <row r="20" spans="1:27" ht="12.75">
      <c r="A20" s="5" t="s">
        <v>46</v>
      </c>
      <c r="B20" s="3"/>
      <c r="C20" s="22">
        <v>596197535</v>
      </c>
      <c r="D20" s="22"/>
      <c r="E20" s="23">
        <v>681074070</v>
      </c>
      <c r="F20" s="24">
        <v>671930933</v>
      </c>
      <c r="G20" s="24">
        <v>70203535</v>
      </c>
      <c r="H20" s="24">
        <v>63423503</v>
      </c>
      <c r="I20" s="24">
        <v>51658925</v>
      </c>
      <c r="J20" s="24">
        <v>185285963</v>
      </c>
      <c r="K20" s="24">
        <v>53314004</v>
      </c>
      <c r="L20" s="24">
        <v>57062312</v>
      </c>
      <c r="M20" s="24">
        <v>53058280</v>
      </c>
      <c r="N20" s="24">
        <v>163434596</v>
      </c>
      <c r="O20" s="24">
        <v>47884704</v>
      </c>
      <c r="P20" s="24">
        <v>45114792</v>
      </c>
      <c r="Q20" s="24">
        <v>54160991</v>
      </c>
      <c r="R20" s="24">
        <v>147160487</v>
      </c>
      <c r="S20" s="24">
        <v>45458424</v>
      </c>
      <c r="T20" s="24">
        <v>50185275</v>
      </c>
      <c r="U20" s="24">
        <v>50375298</v>
      </c>
      <c r="V20" s="24">
        <v>146018997</v>
      </c>
      <c r="W20" s="24">
        <v>641900043</v>
      </c>
      <c r="X20" s="24">
        <v>671930933</v>
      </c>
      <c r="Y20" s="24">
        <v>-30030890</v>
      </c>
      <c r="Z20" s="6">
        <v>-4.47</v>
      </c>
      <c r="AA20" s="22">
        <v>671930933</v>
      </c>
    </row>
    <row r="21" spans="1:27" ht="12.75">
      <c r="A21" s="5" t="s">
        <v>47</v>
      </c>
      <c r="B21" s="3"/>
      <c r="C21" s="22">
        <v>119094120</v>
      </c>
      <c r="D21" s="22"/>
      <c r="E21" s="23">
        <v>156455710</v>
      </c>
      <c r="F21" s="24">
        <v>168324981</v>
      </c>
      <c r="G21" s="24">
        <v>20246344</v>
      </c>
      <c r="H21" s="24">
        <v>11042564</v>
      </c>
      <c r="I21" s="24">
        <v>11830428</v>
      </c>
      <c r="J21" s="24">
        <v>43119336</v>
      </c>
      <c r="K21" s="24">
        <v>7109342</v>
      </c>
      <c r="L21" s="24">
        <v>17616174</v>
      </c>
      <c r="M21" s="24">
        <v>17767513</v>
      </c>
      <c r="N21" s="24">
        <v>42493029</v>
      </c>
      <c r="O21" s="24">
        <v>8678855</v>
      </c>
      <c r="P21" s="24">
        <v>11752087</v>
      </c>
      <c r="Q21" s="24">
        <v>16538697</v>
      </c>
      <c r="R21" s="24">
        <v>36969639</v>
      </c>
      <c r="S21" s="24">
        <v>8033925</v>
      </c>
      <c r="T21" s="24">
        <v>21189762</v>
      </c>
      <c r="U21" s="24">
        <v>10670534</v>
      </c>
      <c r="V21" s="24">
        <v>39894221</v>
      </c>
      <c r="W21" s="24">
        <v>162476225</v>
      </c>
      <c r="X21" s="24">
        <v>168324981</v>
      </c>
      <c r="Y21" s="24">
        <v>-5848756</v>
      </c>
      <c r="Z21" s="6">
        <v>-3.47</v>
      </c>
      <c r="AA21" s="22">
        <v>168324981</v>
      </c>
    </row>
    <row r="22" spans="1:27" ht="12.75">
      <c r="A22" s="5" t="s">
        <v>48</v>
      </c>
      <c r="B22" s="3"/>
      <c r="C22" s="25">
        <v>90407670</v>
      </c>
      <c r="D22" s="25"/>
      <c r="E22" s="26">
        <v>96292089</v>
      </c>
      <c r="F22" s="27">
        <v>98840599</v>
      </c>
      <c r="G22" s="27">
        <v>16685416</v>
      </c>
      <c r="H22" s="27">
        <v>5994191</v>
      </c>
      <c r="I22" s="27">
        <v>6159290</v>
      </c>
      <c r="J22" s="27">
        <v>28838897</v>
      </c>
      <c r="K22" s="27">
        <v>6202840</v>
      </c>
      <c r="L22" s="27">
        <v>6356822</v>
      </c>
      <c r="M22" s="27">
        <v>14524963</v>
      </c>
      <c r="N22" s="27">
        <v>27084625</v>
      </c>
      <c r="O22" s="27">
        <v>6485796</v>
      </c>
      <c r="P22" s="27">
        <v>6182357</v>
      </c>
      <c r="Q22" s="27">
        <v>12217104</v>
      </c>
      <c r="R22" s="27">
        <v>24885257</v>
      </c>
      <c r="S22" s="27">
        <v>6099437</v>
      </c>
      <c r="T22" s="27">
        <v>6108236</v>
      </c>
      <c r="U22" s="27">
        <v>5619076</v>
      </c>
      <c r="V22" s="27">
        <v>17826749</v>
      </c>
      <c r="W22" s="27">
        <v>98635528</v>
      </c>
      <c r="X22" s="27">
        <v>98840599</v>
      </c>
      <c r="Y22" s="27">
        <v>-205071</v>
      </c>
      <c r="Z22" s="7">
        <v>-0.21</v>
      </c>
      <c r="AA22" s="25">
        <v>98840599</v>
      </c>
    </row>
    <row r="23" spans="1:27" ht="12.75">
      <c r="A23" s="5" t="s">
        <v>49</v>
      </c>
      <c r="B23" s="3"/>
      <c r="C23" s="22">
        <v>110774805</v>
      </c>
      <c r="D23" s="22"/>
      <c r="E23" s="23">
        <v>120892043</v>
      </c>
      <c r="F23" s="24">
        <v>122438338</v>
      </c>
      <c r="G23" s="24">
        <v>20321748</v>
      </c>
      <c r="H23" s="24">
        <v>6755048</v>
      </c>
      <c r="I23" s="24">
        <v>6708095</v>
      </c>
      <c r="J23" s="24">
        <v>33784891</v>
      </c>
      <c r="K23" s="24">
        <v>6694128</v>
      </c>
      <c r="L23" s="24">
        <v>6822752</v>
      </c>
      <c r="M23" s="24">
        <v>17511440</v>
      </c>
      <c r="N23" s="24">
        <v>31028320</v>
      </c>
      <c r="O23" s="24">
        <v>6683937</v>
      </c>
      <c r="P23" s="24">
        <v>6750841</v>
      </c>
      <c r="Q23" s="24">
        <v>14777470</v>
      </c>
      <c r="R23" s="24">
        <v>28212248</v>
      </c>
      <c r="S23" s="24">
        <v>6559389</v>
      </c>
      <c r="T23" s="24">
        <v>7466803</v>
      </c>
      <c r="U23" s="24">
        <v>7634151</v>
      </c>
      <c r="V23" s="24">
        <v>21660343</v>
      </c>
      <c r="W23" s="24">
        <v>114685802</v>
      </c>
      <c r="X23" s="24">
        <v>122438338</v>
      </c>
      <c r="Y23" s="24">
        <v>-7752536</v>
      </c>
      <c r="Z23" s="6">
        <v>-6.33</v>
      </c>
      <c r="AA23" s="22">
        <v>122438338</v>
      </c>
    </row>
    <row r="24" spans="1:27" ht="12.75">
      <c r="A24" s="2" t="s">
        <v>50</v>
      </c>
      <c r="B24" s="8" t="s">
        <v>51</v>
      </c>
      <c r="C24" s="19">
        <v>34676931</v>
      </c>
      <c r="D24" s="19"/>
      <c r="E24" s="20">
        <v>31942834</v>
      </c>
      <c r="F24" s="21">
        <v>32265665</v>
      </c>
      <c r="G24" s="21">
        <v>715211</v>
      </c>
      <c r="H24" s="21">
        <v>3215085</v>
      </c>
      <c r="I24" s="21">
        <v>553879</v>
      </c>
      <c r="J24" s="21">
        <v>4484175</v>
      </c>
      <c r="K24" s="21">
        <v>4951520</v>
      </c>
      <c r="L24" s="21">
        <v>2954873</v>
      </c>
      <c r="M24" s="21">
        <v>416527</v>
      </c>
      <c r="N24" s="21">
        <v>8322920</v>
      </c>
      <c r="O24" s="21">
        <v>4157719</v>
      </c>
      <c r="P24" s="21">
        <v>2923892</v>
      </c>
      <c r="Q24" s="21">
        <v>2380763</v>
      </c>
      <c r="R24" s="21">
        <v>9462374</v>
      </c>
      <c r="S24" s="21">
        <v>11405</v>
      </c>
      <c r="T24" s="21">
        <v>2001235</v>
      </c>
      <c r="U24" s="21">
        <v>314092</v>
      </c>
      <c r="V24" s="21">
        <v>2326732</v>
      </c>
      <c r="W24" s="21">
        <v>24596201</v>
      </c>
      <c r="X24" s="21">
        <v>32265665</v>
      </c>
      <c r="Y24" s="21">
        <v>-7669464</v>
      </c>
      <c r="Z24" s="4">
        <v>-23.77</v>
      </c>
      <c r="AA24" s="19">
        <v>32265665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1608186024</v>
      </c>
      <c r="D25" s="40">
        <f>+D5+D9+D15+D19+D24</f>
        <v>0</v>
      </c>
      <c r="E25" s="41">
        <f t="shared" si="4"/>
        <v>1739336925</v>
      </c>
      <c r="F25" s="42">
        <f t="shared" si="4"/>
        <v>1743945794</v>
      </c>
      <c r="G25" s="42">
        <f t="shared" si="4"/>
        <v>210760697</v>
      </c>
      <c r="H25" s="42">
        <f t="shared" si="4"/>
        <v>142132159</v>
      </c>
      <c r="I25" s="42">
        <f t="shared" si="4"/>
        <v>122284907</v>
      </c>
      <c r="J25" s="42">
        <f t="shared" si="4"/>
        <v>475177763</v>
      </c>
      <c r="K25" s="42">
        <f t="shared" si="4"/>
        <v>118621521</v>
      </c>
      <c r="L25" s="42">
        <f t="shared" si="4"/>
        <v>148955813</v>
      </c>
      <c r="M25" s="42">
        <f t="shared" si="4"/>
        <v>179921770</v>
      </c>
      <c r="N25" s="42">
        <f t="shared" si="4"/>
        <v>447499104</v>
      </c>
      <c r="O25" s="42">
        <f t="shared" si="4"/>
        <v>117975460</v>
      </c>
      <c r="P25" s="42">
        <f t="shared" si="4"/>
        <v>122057069</v>
      </c>
      <c r="Q25" s="42">
        <f t="shared" si="4"/>
        <v>207107016</v>
      </c>
      <c r="R25" s="42">
        <f t="shared" si="4"/>
        <v>447139545</v>
      </c>
      <c r="S25" s="42">
        <f t="shared" si="4"/>
        <v>100897104</v>
      </c>
      <c r="T25" s="42">
        <f t="shared" si="4"/>
        <v>120971593</v>
      </c>
      <c r="U25" s="42">
        <f t="shared" si="4"/>
        <v>193390135</v>
      </c>
      <c r="V25" s="42">
        <f t="shared" si="4"/>
        <v>415258832</v>
      </c>
      <c r="W25" s="42">
        <f t="shared" si="4"/>
        <v>1785075244</v>
      </c>
      <c r="X25" s="42">
        <f t="shared" si="4"/>
        <v>1743945794</v>
      </c>
      <c r="Y25" s="42">
        <f t="shared" si="4"/>
        <v>41129450</v>
      </c>
      <c r="Z25" s="43">
        <f>+IF(X25&lt;&gt;0,+(Y25/X25)*100,0)</f>
        <v>2.3584133257756523</v>
      </c>
      <c r="AA25" s="40">
        <f>+AA5+AA9+AA15+AA19+AA24</f>
        <v>1743945794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370567635</v>
      </c>
      <c r="D28" s="19">
        <f>SUM(D29:D31)</f>
        <v>0</v>
      </c>
      <c r="E28" s="20">
        <f t="shared" si="5"/>
        <v>371323272</v>
      </c>
      <c r="F28" s="21">
        <f t="shared" si="5"/>
        <v>425650478</v>
      </c>
      <c r="G28" s="21">
        <f t="shared" si="5"/>
        <v>22280057</v>
      </c>
      <c r="H28" s="21">
        <f t="shared" si="5"/>
        <v>36805731</v>
      </c>
      <c r="I28" s="21">
        <f t="shared" si="5"/>
        <v>26453728</v>
      </c>
      <c r="J28" s="21">
        <f t="shared" si="5"/>
        <v>85539516</v>
      </c>
      <c r="K28" s="21">
        <f t="shared" si="5"/>
        <v>30182246</v>
      </c>
      <c r="L28" s="21">
        <f t="shared" si="5"/>
        <v>27318624</v>
      </c>
      <c r="M28" s="21">
        <f t="shared" si="5"/>
        <v>25995198</v>
      </c>
      <c r="N28" s="21">
        <f t="shared" si="5"/>
        <v>83496068</v>
      </c>
      <c r="O28" s="21">
        <f t="shared" si="5"/>
        <v>25376683</v>
      </c>
      <c r="P28" s="21">
        <f t="shared" si="5"/>
        <v>26586616</v>
      </c>
      <c r="Q28" s="21">
        <f t="shared" si="5"/>
        <v>28858964</v>
      </c>
      <c r="R28" s="21">
        <f t="shared" si="5"/>
        <v>80822263</v>
      </c>
      <c r="S28" s="21">
        <f t="shared" si="5"/>
        <v>19740599</v>
      </c>
      <c r="T28" s="21">
        <f t="shared" si="5"/>
        <v>30806659</v>
      </c>
      <c r="U28" s="21">
        <f t="shared" si="5"/>
        <v>33991040</v>
      </c>
      <c r="V28" s="21">
        <f t="shared" si="5"/>
        <v>84538298</v>
      </c>
      <c r="W28" s="21">
        <f t="shared" si="5"/>
        <v>334396145</v>
      </c>
      <c r="X28" s="21">
        <f t="shared" si="5"/>
        <v>425650478</v>
      </c>
      <c r="Y28" s="21">
        <f t="shared" si="5"/>
        <v>-91254333</v>
      </c>
      <c r="Z28" s="4">
        <f>+IF(X28&lt;&gt;0,+(Y28/X28)*100,0)</f>
        <v>-21.438794907214927</v>
      </c>
      <c r="AA28" s="19">
        <f>SUM(AA29:AA31)</f>
        <v>425650478</v>
      </c>
    </row>
    <row r="29" spans="1:27" ht="12.75">
      <c r="A29" s="5" t="s">
        <v>32</v>
      </c>
      <c r="B29" s="3"/>
      <c r="C29" s="22">
        <v>95597001</v>
      </c>
      <c r="D29" s="22"/>
      <c r="E29" s="23">
        <v>75049004</v>
      </c>
      <c r="F29" s="24">
        <v>94022387</v>
      </c>
      <c r="G29" s="24">
        <v>5199679</v>
      </c>
      <c r="H29" s="24">
        <v>6908453</v>
      </c>
      <c r="I29" s="24">
        <v>5300323</v>
      </c>
      <c r="J29" s="24">
        <v>17408455</v>
      </c>
      <c r="K29" s="24">
        <v>4981334</v>
      </c>
      <c r="L29" s="24">
        <v>5199041</v>
      </c>
      <c r="M29" s="24">
        <v>5334300</v>
      </c>
      <c r="N29" s="24">
        <v>15514675</v>
      </c>
      <c r="O29" s="24">
        <v>6559741</v>
      </c>
      <c r="P29" s="24">
        <v>4928419</v>
      </c>
      <c r="Q29" s="24">
        <v>5402224</v>
      </c>
      <c r="R29" s="24">
        <v>16890384</v>
      </c>
      <c r="S29" s="24">
        <v>4877016</v>
      </c>
      <c r="T29" s="24">
        <v>11303411</v>
      </c>
      <c r="U29" s="24">
        <v>5465523</v>
      </c>
      <c r="V29" s="24">
        <v>21645950</v>
      </c>
      <c r="W29" s="24">
        <v>71459464</v>
      </c>
      <c r="X29" s="24">
        <v>94022387</v>
      </c>
      <c r="Y29" s="24">
        <v>-22562923</v>
      </c>
      <c r="Z29" s="6">
        <v>-24</v>
      </c>
      <c r="AA29" s="22">
        <v>94022387</v>
      </c>
    </row>
    <row r="30" spans="1:27" ht="12.75">
      <c r="A30" s="5" t="s">
        <v>33</v>
      </c>
      <c r="B30" s="3"/>
      <c r="C30" s="25">
        <v>270063143</v>
      </c>
      <c r="D30" s="25"/>
      <c r="E30" s="26">
        <v>291392730</v>
      </c>
      <c r="F30" s="27">
        <v>324884593</v>
      </c>
      <c r="G30" s="27">
        <v>16878992</v>
      </c>
      <c r="H30" s="27">
        <v>29619142</v>
      </c>
      <c r="I30" s="27">
        <v>20355079</v>
      </c>
      <c r="J30" s="27">
        <v>66853213</v>
      </c>
      <c r="K30" s="27">
        <v>24718963</v>
      </c>
      <c r="L30" s="27">
        <v>21688565</v>
      </c>
      <c r="M30" s="27">
        <v>20071560</v>
      </c>
      <c r="N30" s="27">
        <v>66479088</v>
      </c>
      <c r="O30" s="27">
        <v>18619438</v>
      </c>
      <c r="P30" s="27">
        <v>21116569</v>
      </c>
      <c r="Q30" s="27">
        <v>22528566</v>
      </c>
      <c r="R30" s="27">
        <v>62264573</v>
      </c>
      <c r="S30" s="27">
        <v>14010805</v>
      </c>
      <c r="T30" s="27">
        <v>19305331</v>
      </c>
      <c r="U30" s="27">
        <v>27627778</v>
      </c>
      <c r="V30" s="27">
        <v>60943914</v>
      </c>
      <c r="W30" s="27">
        <v>256540788</v>
      </c>
      <c r="X30" s="27">
        <v>324884593</v>
      </c>
      <c r="Y30" s="27">
        <v>-68343805</v>
      </c>
      <c r="Z30" s="7">
        <v>-21.04</v>
      </c>
      <c r="AA30" s="25">
        <v>324884593</v>
      </c>
    </row>
    <row r="31" spans="1:27" ht="12.75">
      <c r="A31" s="5" t="s">
        <v>34</v>
      </c>
      <c r="B31" s="3"/>
      <c r="C31" s="22">
        <v>4907491</v>
      </c>
      <c r="D31" s="22"/>
      <c r="E31" s="23">
        <v>4881538</v>
      </c>
      <c r="F31" s="24">
        <v>6743498</v>
      </c>
      <c r="G31" s="24">
        <v>201386</v>
      </c>
      <c r="H31" s="24">
        <v>278136</v>
      </c>
      <c r="I31" s="24">
        <v>798326</v>
      </c>
      <c r="J31" s="24">
        <v>1277848</v>
      </c>
      <c r="K31" s="24">
        <v>481949</v>
      </c>
      <c r="L31" s="24">
        <v>431018</v>
      </c>
      <c r="M31" s="24">
        <v>589338</v>
      </c>
      <c r="N31" s="24">
        <v>1502305</v>
      </c>
      <c r="O31" s="24">
        <v>197504</v>
      </c>
      <c r="P31" s="24">
        <v>541628</v>
      </c>
      <c r="Q31" s="24">
        <v>928174</v>
      </c>
      <c r="R31" s="24">
        <v>1667306</v>
      </c>
      <c r="S31" s="24">
        <v>852778</v>
      </c>
      <c r="T31" s="24">
        <v>197917</v>
      </c>
      <c r="U31" s="24">
        <v>897739</v>
      </c>
      <c r="V31" s="24">
        <v>1948434</v>
      </c>
      <c r="W31" s="24">
        <v>6395893</v>
      </c>
      <c r="X31" s="24">
        <v>6743498</v>
      </c>
      <c r="Y31" s="24">
        <v>-347605</v>
      </c>
      <c r="Z31" s="6">
        <v>-5.15</v>
      </c>
      <c r="AA31" s="22">
        <v>6743498</v>
      </c>
    </row>
    <row r="32" spans="1:27" ht="12.75">
      <c r="A32" s="2" t="s">
        <v>35</v>
      </c>
      <c r="B32" s="3"/>
      <c r="C32" s="19">
        <f aca="true" t="shared" si="6" ref="C32:Y32">SUM(C33:C37)</f>
        <v>220868847</v>
      </c>
      <c r="D32" s="19">
        <f>SUM(D33:D37)</f>
        <v>0</v>
      </c>
      <c r="E32" s="20">
        <f t="shared" si="6"/>
        <v>239856533</v>
      </c>
      <c r="F32" s="21">
        <f t="shared" si="6"/>
        <v>245965642</v>
      </c>
      <c r="G32" s="21">
        <f t="shared" si="6"/>
        <v>13159442</v>
      </c>
      <c r="H32" s="21">
        <f t="shared" si="6"/>
        <v>16841850</v>
      </c>
      <c r="I32" s="21">
        <f t="shared" si="6"/>
        <v>15312459</v>
      </c>
      <c r="J32" s="21">
        <f t="shared" si="6"/>
        <v>45313751</v>
      </c>
      <c r="K32" s="21">
        <f t="shared" si="6"/>
        <v>17711728</v>
      </c>
      <c r="L32" s="21">
        <f t="shared" si="6"/>
        <v>15713362</v>
      </c>
      <c r="M32" s="21">
        <f t="shared" si="6"/>
        <v>17889265</v>
      </c>
      <c r="N32" s="21">
        <f t="shared" si="6"/>
        <v>51314355</v>
      </c>
      <c r="O32" s="21">
        <f t="shared" si="6"/>
        <v>19557094</v>
      </c>
      <c r="P32" s="21">
        <f t="shared" si="6"/>
        <v>17255575</v>
      </c>
      <c r="Q32" s="21">
        <f t="shared" si="6"/>
        <v>21766537</v>
      </c>
      <c r="R32" s="21">
        <f t="shared" si="6"/>
        <v>58579206</v>
      </c>
      <c r="S32" s="21">
        <f t="shared" si="6"/>
        <v>16498265</v>
      </c>
      <c r="T32" s="21">
        <f t="shared" si="6"/>
        <v>18488903</v>
      </c>
      <c r="U32" s="21">
        <f t="shared" si="6"/>
        <v>23664533</v>
      </c>
      <c r="V32" s="21">
        <f t="shared" si="6"/>
        <v>58651701</v>
      </c>
      <c r="W32" s="21">
        <f t="shared" si="6"/>
        <v>213859013</v>
      </c>
      <c r="X32" s="21">
        <f t="shared" si="6"/>
        <v>245965642</v>
      </c>
      <c r="Y32" s="21">
        <f t="shared" si="6"/>
        <v>-32106629</v>
      </c>
      <c r="Z32" s="4">
        <f>+IF(X32&lt;&gt;0,+(Y32/X32)*100,0)</f>
        <v>-13.053298313916542</v>
      </c>
      <c r="AA32" s="19">
        <f>SUM(AA33:AA37)</f>
        <v>245965642</v>
      </c>
    </row>
    <row r="33" spans="1:27" ht="12.75">
      <c r="A33" s="5" t="s">
        <v>36</v>
      </c>
      <c r="B33" s="3"/>
      <c r="C33" s="22">
        <v>38190971</v>
      </c>
      <c r="D33" s="22"/>
      <c r="E33" s="23">
        <v>45134232</v>
      </c>
      <c r="F33" s="24">
        <v>49042842</v>
      </c>
      <c r="G33" s="24">
        <v>2474095</v>
      </c>
      <c r="H33" s="24">
        <v>4050262</v>
      </c>
      <c r="I33" s="24">
        <v>3471997</v>
      </c>
      <c r="J33" s="24">
        <v>9996354</v>
      </c>
      <c r="K33" s="24">
        <v>3584666</v>
      </c>
      <c r="L33" s="24">
        <v>3266230</v>
      </c>
      <c r="M33" s="24">
        <v>3788979</v>
      </c>
      <c r="N33" s="24">
        <v>10639875</v>
      </c>
      <c r="O33" s="24">
        <v>3604387</v>
      </c>
      <c r="P33" s="24">
        <v>3215004</v>
      </c>
      <c r="Q33" s="24">
        <v>4862907</v>
      </c>
      <c r="R33" s="24">
        <v>11682298</v>
      </c>
      <c r="S33" s="24">
        <v>2860966</v>
      </c>
      <c r="T33" s="24">
        <v>5451536</v>
      </c>
      <c r="U33" s="24">
        <v>3841011</v>
      </c>
      <c r="V33" s="24">
        <v>12153513</v>
      </c>
      <c r="W33" s="24">
        <v>44472040</v>
      </c>
      <c r="X33" s="24">
        <v>49042842</v>
      </c>
      <c r="Y33" s="24">
        <v>-4570802</v>
      </c>
      <c r="Z33" s="6">
        <v>-9.32</v>
      </c>
      <c r="AA33" s="22">
        <v>49042842</v>
      </c>
    </row>
    <row r="34" spans="1:27" ht="12.75">
      <c r="A34" s="5" t="s">
        <v>37</v>
      </c>
      <c r="B34" s="3"/>
      <c r="C34" s="22">
        <v>62940788</v>
      </c>
      <c r="D34" s="22"/>
      <c r="E34" s="23">
        <v>65050475</v>
      </c>
      <c r="F34" s="24">
        <v>64710728</v>
      </c>
      <c r="G34" s="24">
        <v>2662979</v>
      </c>
      <c r="H34" s="24">
        <v>4350211</v>
      </c>
      <c r="I34" s="24">
        <v>3649018</v>
      </c>
      <c r="J34" s="24">
        <v>10662208</v>
      </c>
      <c r="K34" s="24">
        <v>4338148</v>
      </c>
      <c r="L34" s="24">
        <v>3961173</v>
      </c>
      <c r="M34" s="24">
        <v>5594446</v>
      </c>
      <c r="N34" s="24">
        <v>13893767</v>
      </c>
      <c r="O34" s="24">
        <v>5792266</v>
      </c>
      <c r="P34" s="24">
        <v>5904810</v>
      </c>
      <c r="Q34" s="24">
        <v>7803910</v>
      </c>
      <c r="R34" s="24">
        <v>19500986</v>
      </c>
      <c r="S34" s="24">
        <v>5559778</v>
      </c>
      <c r="T34" s="24">
        <v>3981299</v>
      </c>
      <c r="U34" s="24">
        <v>7935359</v>
      </c>
      <c r="V34" s="24">
        <v>17476436</v>
      </c>
      <c r="W34" s="24">
        <v>61533397</v>
      </c>
      <c r="X34" s="24">
        <v>64710728</v>
      </c>
      <c r="Y34" s="24">
        <v>-3177331</v>
      </c>
      <c r="Z34" s="6">
        <v>-4.91</v>
      </c>
      <c r="AA34" s="22">
        <v>64710728</v>
      </c>
    </row>
    <row r="35" spans="1:27" ht="12.75">
      <c r="A35" s="5" t="s">
        <v>38</v>
      </c>
      <c r="B35" s="3"/>
      <c r="C35" s="22">
        <v>99240247</v>
      </c>
      <c r="D35" s="22"/>
      <c r="E35" s="23">
        <v>113775673</v>
      </c>
      <c r="F35" s="24">
        <v>117729065</v>
      </c>
      <c r="G35" s="24">
        <v>6921786</v>
      </c>
      <c r="H35" s="24">
        <v>7288939</v>
      </c>
      <c r="I35" s="24">
        <v>7055871</v>
      </c>
      <c r="J35" s="24">
        <v>21266596</v>
      </c>
      <c r="K35" s="24">
        <v>8566123</v>
      </c>
      <c r="L35" s="24">
        <v>7367666</v>
      </c>
      <c r="M35" s="24">
        <v>7435383</v>
      </c>
      <c r="N35" s="24">
        <v>23369172</v>
      </c>
      <c r="O35" s="24">
        <v>8928899</v>
      </c>
      <c r="P35" s="24">
        <v>7130751</v>
      </c>
      <c r="Q35" s="24">
        <v>7896333</v>
      </c>
      <c r="R35" s="24">
        <v>23955983</v>
      </c>
      <c r="S35" s="24">
        <v>7096864</v>
      </c>
      <c r="T35" s="24">
        <v>7962718</v>
      </c>
      <c r="U35" s="24">
        <v>10305504</v>
      </c>
      <c r="V35" s="24">
        <v>25365086</v>
      </c>
      <c r="W35" s="24">
        <v>93956837</v>
      </c>
      <c r="X35" s="24">
        <v>117729065</v>
      </c>
      <c r="Y35" s="24">
        <v>-23772228</v>
      </c>
      <c r="Z35" s="6">
        <v>-20.19</v>
      </c>
      <c r="AA35" s="22">
        <v>117729065</v>
      </c>
    </row>
    <row r="36" spans="1:27" ht="12.75">
      <c r="A36" s="5" t="s">
        <v>39</v>
      </c>
      <c r="B36" s="3"/>
      <c r="C36" s="22">
        <v>14092061</v>
      </c>
      <c r="D36" s="22"/>
      <c r="E36" s="23">
        <v>15896153</v>
      </c>
      <c r="F36" s="24">
        <v>14483007</v>
      </c>
      <c r="G36" s="24">
        <v>1100582</v>
      </c>
      <c r="H36" s="24">
        <v>1152438</v>
      </c>
      <c r="I36" s="24">
        <v>1135573</v>
      </c>
      <c r="J36" s="24">
        <v>3388593</v>
      </c>
      <c r="K36" s="24">
        <v>1222791</v>
      </c>
      <c r="L36" s="24">
        <v>1118293</v>
      </c>
      <c r="M36" s="24">
        <v>1070457</v>
      </c>
      <c r="N36" s="24">
        <v>3411541</v>
      </c>
      <c r="O36" s="24">
        <v>1231542</v>
      </c>
      <c r="P36" s="24">
        <v>1005010</v>
      </c>
      <c r="Q36" s="24">
        <v>1203387</v>
      </c>
      <c r="R36" s="24">
        <v>3439939</v>
      </c>
      <c r="S36" s="24">
        <v>980657</v>
      </c>
      <c r="T36" s="24">
        <v>1093350</v>
      </c>
      <c r="U36" s="24">
        <v>1582659</v>
      </c>
      <c r="V36" s="24">
        <v>3656666</v>
      </c>
      <c r="W36" s="24">
        <v>13896739</v>
      </c>
      <c r="X36" s="24">
        <v>14483007</v>
      </c>
      <c r="Y36" s="24">
        <v>-586268</v>
      </c>
      <c r="Z36" s="6">
        <v>-4.05</v>
      </c>
      <c r="AA36" s="22">
        <v>14483007</v>
      </c>
    </row>
    <row r="37" spans="1:27" ht="12.75">
      <c r="A37" s="5" t="s">
        <v>40</v>
      </c>
      <c r="B37" s="3"/>
      <c r="C37" s="25">
        <v>6404780</v>
      </c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99463764</v>
      </c>
      <c r="D38" s="19">
        <f>SUM(D39:D41)</f>
        <v>0</v>
      </c>
      <c r="E38" s="20">
        <f t="shared" si="7"/>
        <v>128120052</v>
      </c>
      <c r="F38" s="21">
        <f t="shared" si="7"/>
        <v>133663905</v>
      </c>
      <c r="G38" s="21">
        <f t="shared" si="7"/>
        <v>4265820</v>
      </c>
      <c r="H38" s="21">
        <f t="shared" si="7"/>
        <v>12701562</v>
      </c>
      <c r="I38" s="21">
        <f t="shared" si="7"/>
        <v>8678350</v>
      </c>
      <c r="J38" s="21">
        <f t="shared" si="7"/>
        <v>25645732</v>
      </c>
      <c r="K38" s="21">
        <f t="shared" si="7"/>
        <v>9449738</v>
      </c>
      <c r="L38" s="21">
        <f t="shared" si="7"/>
        <v>9078540</v>
      </c>
      <c r="M38" s="21">
        <f t="shared" si="7"/>
        <v>9254609</v>
      </c>
      <c r="N38" s="21">
        <f t="shared" si="7"/>
        <v>27782887</v>
      </c>
      <c r="O38" s="21">
        <f t="shared" si="7"/>
        <v>9024852</v>
      </c>
      <c r="P38" s="21">
        <f t="shared" si="7"/>
        <v>13798465</v>
      </c>
      <c r="Q38" s="21">
        <f t="shared" si="7"/>
        <v>11054937</v>
      </c>
      <c r="R38" s="21">
        <f t="shared" si="7"/>
        <v>33878254</v>
      </c>
      <c r="S38" s="21">
        <f t="shared" si="7"/>
        <v>8510875</v>
      </c>
      <c r="T38" s="21">
        <f t="shared" si="7"/>
        <v>9916050</v>
      </c>
      <c r="U38" s="21">
        <f t="shared" si="7"/>
        <v>16016959</v>
      </c>
      <c r="V38" s="21">
        <f t="shared" si="7"/>
        <v>34443884</v>
      </c>
      <c r="W38" s="21">
        <f t="shared" si="7"/>
        <v>121750757</v>
      </c>
      <c r="X38" s="21">
        <f t="shared" si="7"/>
        <v>133663905</v>
      </c>
      <c r="Y38" s="21">
        <f t="shared" si="7"/>
        <v>-11913148</v>
      </c>
      <c r="Z38" s="4">
        <f>+IF(X38&lt;&gt;0,+(Y38/X38)*100,0)</f>
        <v>-8.912763696377118</v>
      </c>
      <c r="AA38" s="19">
        <f>SUM(AA39:AA41)</f>
        <v>133663905</v>
      </c>
    </row>
    <row r="39" spans="1:27" ht="12.75">
      <c r="A39" s="5" t="s">
        <v>42</v>
      </c>
      <c r="B39" s="3"/>
      <c r="C39" s="22">
        <v>20852749</v>
      </c>
      <c r="D39" s="22"/>
      <c r="E39" s="23">
        <v>26386282</v>
      </c>
      <c r="F39" s="24">
        <v>25347288</v>
      </c>
      <c r="G39" s="24">
        <v>1531162</v>
      </c>
      <c r="H39" s="24">
        <v>1514294</v>
      </c>
      <c r="I39" s="24">
        <v>1557614</v>
      </c>
      <c r="J39" s="24">
        <v>4603070</v>
      </c>
      <c r="K39" s="24">
        <v>1822632</v>
      </c>
      <c r="L39" s="24">
        <v>1524490</v>
      </c>
      <c r="M39" s="24">
        <v>1547144</v>
      </c>
      <c r="N39" s="24">
        <v>4894266</v>
      </c>
      <c r="O39" s="24">
        <v>1793304</v>
      </c>
      <c r="P39" s="24">
        <v>1973497</v>
      </c>
      <c r="Q39" s="24">
        <v>2291367</v>
      </c>
      <c r="R39" s="24">
        <v>6058168</v>
      </c>
      <c r="S39" s="24">
        <v>1454717</v>
      </c>
      <c r="T39" s="24">
        <v>2497264</v>
      </c>
      <c r="U39" s="24">
        <v>3289870</v>
      </c>
      <c r="V39" s="24">
        <v>7241851</v>
      </c>
      <c r="W39" s="24">
        <v>22797355</v>
      </c>
      <c r="X39" s="24">
        <v>25347288</v>
      </c>
      <c r="Y39" s="24">
        <v>-2549933</v>
      </c>
      <c r="Z39" s="6">
        <v>-10.06</v>
      </c>
      <c r="AA39" s="22">
        <v>25347288</v>
      </c>
    </row>
    <row r="40" spans="1:27" ht="12.75">
      <c r="A40" s="5" t="s">
        <v>43</v>
      </c>
      <c r="B40" s="3"/>
      <c r="C40" s="22">
        <v>78611015</v>
      </c>
      <c r="D40" s="22"/>
      <c r="E40" s="23">
        <v>93216275</v>
      </c>
      <c r="F40" s="24">
        <v>100070373</v>
      </c>
      <c r="G40" s="24">
        <v>2415030</v>
      </c>
      <c r="H40" s="24">
        <v>10504741</v>
      </c>
      <c r="I40" s="24">
        <v>6366917</v>
      </c>
      <c r="J40" s="24">
        <v>19286688</v>
      </c>
      <c r="K40" s="24">
        <v>7034570</v>
      </c>
      <c r="L40" s="24">
        <v>6892240</v>
      </c>
      <c r="M40" s="24">
        <v>6852520</v>
      </c>
      <c r="N40" s="24">
        <v>20779330</v>
      </c>
      <c r="O40" s="24">
        <v>6733574</v>
      </c>
      <c r="P40" s="24">
        <v>11325285</v>
      </c>
      <c r="Q40" s="24">
        <v>8106440</v>
      </c>
      <c r="R40" s="24">
        <v>26165299</v>
      </c>
      <c r="S40" s="24">
        <v>6615589</v>
      </c>
      <c r="T40" s="24">
        <v>6841419</v>
      </c>
      <c r="U40" s="24">
        <v>9939790</v>
      </c>
      <c r="V40" s="24">
        <v>23396798</v>
      </c>
      <c r="W40" s="24">
        <v>89628115</v>
      </c>
      <c r="X40" s="24">
        <v>100070373</v>
      </c>
      <c r="Y40" s="24">
        <v>-10442258</v>
      </c>
      <c r="Z40" s="6">
        <v>-10.43</v>
      </c>
      <c r="AA40" s="22">
        <v>100070373</v>
      </c>
    </row>
    <row r="41" spans="1:27" ht="12.75">
      <c r="A41" s="5" t="s">
        <v>44</v>
      </c>
      <c r="B41" s="3"/>
      <c r="C41" s="22"/>
      <c r="D41" s="22"/>
      <c r="E41" s="23">
        <v>8517495</v>
      </c>
      <c r="F41" s="24">
        <v>8246244</v>
      </c>
      <c r="G41" s="24">
        <v>319628</v>
      </c>
      <c r="H41" s="24">
        <v>682527</v>
      </c>
      <c r="I41" s="24">
        <v>753819</v>
      </c>
      <c r="J41" s="24">
        <v>1755974</v>
      </c>
      <c r="K41" s="24">
        <v>592536</v>
      </c>
      <c r="L41" s="24">
        <v>661810</v>
      </c>
      <c r="M41" s="24">
        <v>854945</v>
      </c>
      <c r="N41" s="24">
        <v>2109291</v>
      </c>
      <c r="O41" s="24">
        <v>497974</v>
      </c>
      <c r="P41" s="24">
        <v>499683</v>
      </c>
      <c r="Q41" s="24">
        <v>657130</v>
      </c>
      <c r="R41" s="24">
        <v>1654787</v>
      </c>
      <c r="S41" s="24">
        <v>440569</v>
      </c>
      <c r="T41" s="24">
        <v>577367</v>
      </c>
      <c r="U41" s="24">
        <v>2787299</v>
      </c>
      <c r="V41" s="24">
        <v>3805235</v>
      </c>
      <c r="W41" s="24">
        <v>9325287</v>
      </c>
      <c r="X41" s="24">
        <v>8246244</v>
      </c>
      <c r="Y41" s="24">
        <v>1079043</v>
      </c>
      <c r="Z41" s="6">
        <v>13.09</v>
      </c>
      <c r="AA41" s="22">
        <v>8246244</v>
      </c>
    </row>
    <row r="42" spans="1:27" ht="12.75">
      <c r="A42" s="2" t="s">
        <v>45</v>
      </c>
      <c r="B42" s="8"/>
      <c r="C42" s="19">
        <f aca="true" t="shared" si="8" ref="C42:Y42">SUM(C43:C46)</f>
        <v>848651569</v>
      </c>
      <c r="D42" s="19">
        <f>SUM(D43:D46)</f>
        <v>0</v>
      </c>
      <c r="E42" s="20">
        <f t="shared" si="8"/>
        <v>958192742</v>
      </c>
      <c r="F42" s="21">
        <f t="shared" si="8"/>
        <v>965864345</v>
      </c>
      <c r="G42" s="21">
        <f t="shared" si="8"/>
        <v>18550689</v>
      </c>
      <c r="H42" s="21">
        <f t="shared" si="8"/>
        <v>98976201</v>
      </c>
      <c r="I42" s="21">
        <f t="shared" si="8"/>
        <v>93147561</v>
      </c>
      <c r="J42" s="21">
        <f t="shared" si="8"/>
        <v>210674451</v>
      </c>
      <c r="K42" s="21">
        <f t="shared" si="8"/>
        <v>72886426</v>
      </c>
      <c r="L42" s="21">
        <f t="shared" si="8"/>
        <v>65737512</v>
      </c>
      <c r="M42" s="21">
        <f t="shared" si="8"/>
        <v>76440603</v>
      </c>
      <c r="N42" s="21">
        <f t="shared" si="8"/>
        <v>215064541</v>
      </c>
      <c r="O42" s="21">
        <f t="shared" si="8"/>
        <v>68298207</v>
      </c>
      <c r="P42" s="21">
        <f t="shared" si="8"/>
        <v>88318026</v>
      </c>
      <c r="Q42" s="21">
        <f t="shared" si="8"/>
        <v>72898598</v>
      </c>
      <c r="R42" s="21">
        <f t="shared" si="8"/>
        <v>229514831</v>
      </c>
      <c r="S42" s="21">
        <f t="shared" si="8"/>
        <v>64859701</v>
      </c>
      <c r="T42" s="21">
        <f t="shared" si="8"/>
        <v>61986815</v>
      </c>
      <c r="U42" s="21">
        <f t="shared" si="8"/>
        <v>79851319</v>
      </c>
      <c r="V42" s="21">
        <f t="shared" si="8"/>
        <v>206697835</v>
      </c>
      <c r="W42" s="21">
        <f t="shared" si="8"/>
        <v>861951658</v>
      </c>
      <c r="X42" s="21">
        <f t="shared" si="8"/>
        <v>965864345</v>
      </c>
      <c r="Y42" s="21">
        <f t="shared" si="8"/>
        <v>-103912687</v>
      </c>
      <c r="Z42" s="4">
        <f>+IF(X42&lt;&gt;0,+(Y42/X42)*100,0)</f>
        <v>-10.758517750233342</v>
      </c>
      <c r="AA42" s="19">
        <f>SUM(AA43:AA46)</f>
        <v>965864345</v>
      </c>
    </row>
    <row r="43" spans="1:27" ht="12.75">
      <c r="A43" s="5" t="s">
        <v>46</v>
      </c>
      <c r="B43" s="3"/>
      <c r="C43" s="22">
        <v>570977123</v>
      </c>
      <c r="D43" s="22"/>
      <c r="E43" s="23">
        <v>649535974</v>
      </c>
      <c r="F43" s="24">
        <v>645155860</v>
      </c>
      <c r="G43" s="24">
        <v>4871449</v>
      </c>
      <c r="H43" s="24">
        <v>74067841</v>
      </c>
      <c r="I43" s="24">
        <v>71958407</v>
      </c>
      <c r="J43" s="24">
        <v>150897697</v>
      </c>
      <c r="K43" s="24">
        <v>48197073</v>
      </c>
      <c r="L43" s="24">
        <v>44214080</v>
      </c>
      <c r="M43" s="24">
        <v>47870912</v>
      </c>
      <c r="N43" s="24">
        <v>140282065</v>
      </c>
      <c r="O43" s="24">
        <v>45077726</v>
      </c>
      <c r="P43" s="24">
        <v>52360123</v>
      </c>
      <c r="Q43" s="24">
        <v>48028991</v>
      </c>
      <c r="R43" s="24">
        <v>145466840</v>
      </c>
      <c r="S43" s="24">
        <v>41150361</v>
      </c>
      <c r="T43" s="24">
        <v>40991851</v>
      </c>
      <c r="U43" s="24">
        <v>50066973</v>
      </c>
      <c r="V43" s="24">
        <v>132209185</v>
      </c>
      <c r="W43" s="24">
        <v>568855787</v>
      </c>
      <c r="X43" s="24">
        <v>645155860</v>
      </c>
      <c r="Y43" s="24">
        <v>-76300073</v>
      </c>
      <c r="Z43" s="6">
        <v>-11.83</v>
      </c>
      <c r="AA43" s="22">
        <v>645155860</v>
      </c>
    </row>
    <row r="44" spans="1:27" ht="12.75">
      <c r="A44" s="5" t="s">
        <v>47</v>
      </c>
      <c r="B44" s="3"/>
      <c r="C44" s="22">
        <v>103480082</v>
      </c>
      <c r="D44" s="22"/>
      <c r="E44" s="23">
        <v>111390102</v>
      </c>
      <c r="F44" s="24">
        <v>102004292</v>
      </c>
      <c r="G44" s="24">
        <v>3365518</v>
      </c>
      <c r="H44" s="24">
        <v>8333062</v>
      </c>
      <c r="I44" s="24">
        <v>7095175</v>
      </c>
      <c r="J44" s="24">
        <v>18793755</v>
      </c>
      <c r="K44" s="24">
        <v>7567329</v>
      </c>
      <c r="L44" s="24">
        <v>6302102</v>
      </c>
      <c r="M44" s="24">
        <v>11804724</v>
      </c>
      <c r="N44" s="24">
        <v>25674155</v>
      </c>
      <c r="O44" s="24">
        <v>6760117</v>
      </c>
      <c r="P44" s="24">
        <v>10867407</v>
      </c>
      <c r="Q44" s="24">
        <v>7572141</v>
      </c>
      <c r="R44" s="24">
        <v>25199665</v>
      </c>
      <c r="S44" s="24">
        <v>6713536</v>
      </c>
      <c r="T44" s="24">
        <v>4224524</v>
      </c>
      <c r="U44" s="24">
        <v>9226490</v>
      </c>
      <c r="V44" s="24">
        <v>20164550</v>
      </c>
      <c r="W44" s="24">
        <v>89832125</v>
      </c>
      <c r="X44" s="24">
        <v>102004292</v>
      </c>
      <c r="Y44" s="24">
        <v>-12172167</v>
      </c>
      <c r="Z44" s="6">
        <v>-11.93</v>
      </c>
      <c r="AA44" s="22">
        <v>102004292</v>
      </c>
    </row>
    <row r="45" spans="1:27" ht="12.75">
      <c r="A45" s="5" t="s">
        <v>48</v>
      </c>
      <c r="B45" s="3"/>
      <c r="C45" s="25">
        <v>76202161</v>
      </c>
      <c r="D45" s="25"/>
      <c r="E45" s="26">
        <v>88904859</v>
      </c>
      <c r="F45" s="27">
        <v>88158352</v>
      </c>
      <c r="G45" s="27">
        <v>4202704</v>
      </c>
      <c r="H45" s="27">
        <v>8153061</v>
      </c>
      <c r="I45" s="27">
        <v>5982885</v>
      </c>
      <c r="J45" s="27">
        <v>18338650</v>
      </c>
      <c r="K45" s="27">
        <v>7025428</v>
      </c>
      <c r="L45" s="27">
        <v>6473165</v>
      </c>
      <c r="M45" s="27">
        <v>6828259</v>
      </c>
      <c r="N45" s="27">
        <v>20326852</v>
      </c>
      <c r="O45" s="27">
        <v>6547787</v>
      </c>
      <c r="P45" s="27">
        <v>8777829</v>
      </c>
      <c r="Q45" s="27">
        <v>6918249</v>
      </c>
      <c r="R45" s="27">
        <v>22243865</v>
      </c>
      <c r="S45" s="27">
        <v>6151258</v>
      </c>
      <c r="T45" s="27">
        <v>6840533</v>
      </c>
      <c r="U45" s="27">
        <v>8234167</v>
      </c>
      <c r="V45" s="27">
        <v>21225958</v>
      </c>
      <c r="W45" s="27">
        <v>82135325</v>
      </c>
      <c r="X45" s="27">
        <v>88158352</v>
      </c>
      <c r="Y45" s="27">
        <v>-6023027</v>
      </c>
      <c r="Z45" s="7">
        <v>-6.83</v>
      </c>
      <c r="AA45" s="25">
        <v>88158352</v>
      </c>
    </row>
    <row r="46" spans="1:27" ht="12.75">
      <c r="A46" s="5" t="s">
        <v>49</v>
      </c>
      <c r="B46" s="3"/>
      <c r="C46" s="22">
        <v>97992203</v>
      </c>
      <c r="D46" s="22"/>
      <c r="E46" s="23">
        <v>108361807</v>
      </c>
      <c r="F46" s="24">
        <v>130545841</v>
      </c>
      <c r="G46" s="24">
        <v>6111018</v>
      </c>
      <c r="H46" s="24">
        <v>8422237</v>
      </c>
      <c r="I46" s="24">
        <v>8111094</v>
      </c>
      <c r="J46" s="24">
        <v>22644349</v>
      </c>
      <c r="K46" s="24">
        <v>10096596</v>
      </c>
      <c r="L46" s="24">
        <v>8748165</v>
      </c>
      <c r="M46" s="24">
        <v>9936708</v>
      </c>
      <c r="N46" s="24">
        <v>28781469</v>
      </c>
      <c r="O46" s="24">
        <v>9912577</v>
      </c>
      <c r="P46" s="24">
        <v>16312667</v>
      </c>
      <c r="Q46" s="24">
        <v>10379217</v>
      </c>
      <c r="R46" s="24">
        <v>36604461</v>
      </c>
      <c r="S46" s="24">
        <v>10844546</v>
      </c>
      <c r="T46" s="24">
        <v>9929907</v>
      </c>
      <c r="U46" s="24">
        <v>12323689</v>
      </c>
      <c r="V46" s="24">
        <v>33098142</v>
      </c>
      <c r="W46" s="24">
        <v>121128421</v>
      </c>
      <c r="X46" s="24">
        <v>130545841</v>
      </c>
      <c r="Y46" s="24">
        <v>-9417420</v>
      </c>
      <c r="Z46" s="6">
        <v>-7.21</v>
      </c>
      <c r="AA46" s="22">
        <v>130545841</v>
      </c>
    </row>
    <row r="47" spans="1:27" ht="12.75">
      <c r="A47" s="2" t="s">
        <v>50</v>
      </c>
      <c r="B47" s="8" t="s">
        <v>51</v>
      </c>
      <c r="C47" s="19">
        <v>21870619</v>
      </c>
      <c r="D47" s="19"/>
      <c r="E47" s="20">
        <v>24139179</v>
      </c>
      <c r="F47" s="21">
        <v>24121836</v>
      </c>
      <c r="G47" s="21">
        <v>1942069</v>
      </c>
      <c r="H47" s="21">
        <v>2114120</v>
      </c>
      <c r="I47" s="21">
        <v>1918441</v>
      </c>
      <c r="J47" s="21">
        <v>5974630</v>
      </c>
      <c r="K47" s="21">
        <v>1945024</v>
      </c>
      <c r="L47" s="21">
        <v>1969948</v>
      </c>
      <c r="M47" s="21">
        <v>1784988</v>
      </c>
      <c r="N47" s="21">
        <v>5699960</v>
      </c>
      <c r="O47" s="21">
        <v>1864492</v>
      </c>
      <c r="P47" s="21">
        <v>1872855</v>
      </c>
      <c r="Q47" s="21">
        <v>2005179</v>
      </c>
      <c r="R47" s="21">
        <v>5742526</v>
      </c>
      <c r="S47" s="21">
        <v>1791237</v>
      </c>
      <c r="T47" s="21">
        <v>1920736</v>
      </c>
      <c r="U47" s="21">
        <v>2141572</v>
      </c>
      <c r="V47" s="21">
        <v>5853545</v>
      </c>
      <c r="W47" s="21">
        <v>23270661</v>
      </c>
      <c r="X47" s="21">
        <v>24121836</v>
      </c>
      <c r="Y47" s="21">
        <v>-851175</v>
      </c>
      <c r="Z47" s="4">
        <v>-3.53</v>
      </c>
      <c r="AA47" s="19">
        <v>24121836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1561422434</v>
      </c>
      <c r="D48" s="40">
        <f>+D28+D32+D38+D42+D47</f>
        <v>0</v>
      </c>
      <c r="E48" s="41">
        <f t="shared" si="9"/>
        <v>1721631778</v>
      </c>
      <c r="F48" s="42">
        <f t="shared" si="9"/>
        <v>1795266206</v>
      </c>
      <c r="G48" s="42">
        <f t="shared" si="9"/>
        <v>60198077</v>
      </c>
      <c r="H48" s="42">
        <f t="shared" si="9"/>
        <v>167439464</v>
      </c>
      <c r="I48" s="42">
        <f t="shared" si="9"/>
        <v>145510539</v>
      </c>
      <c r="J48" s="42">
        <f t="shared" si="9"/>
        <v>373148080</v>
      </c>
      <c r="K48" s="42">
        <f t="shared" si="9"/>
        <v>132175162</v>
      </c>
      <c r="L48" s="42">
        <f t="shared" si="9"/>
        <v>119817986</v>
      </c>
      <c r="M48" s="42">
        <f t="shared" si="9"/>
        <v>131364663</v>
      </c>
      <c r="N48" s="42">
        <f t="shared" si="9"/>
        <v>383357811</v>
      </c>
      <c r="O48" s="42">
        <f t="shared" si="9"/>
        <v>124121328</v>
      </c>
      <c r="P48" s="42">
        <f t="shared" si="9"/>
        <v>147831537</v>
      </c>
      <c r="Q48" s="42">
        <f t="shared" si="9"/>
        <v>136584215</v>
      </c>
      <c r="R48" s="42">
        <f t="shared" si="9"/>
        <v>408537080</v>
      </c>
      <c r="S48" s="42">
        <f t="shared" si="9"/>
        <v>111400677</v>
      </c>
      <c r="T48" s="42">
        <f t="shared" si="9"/>
        <v>123119163</v>
      </c>
      <c r="U48" s="42">
        <f t="shared" si="9"/>
        <v>155665423</v>
      </c>
      <c r="V48" s="42">
        <f t="shared" si="9"/>
        <v>390185263</v>
      </c>
      <c r="W48" s="42">
        <f t="shared" si="9"/>
        <v>1555228234</v>
      </c>
      <c r="X48" s="42">
        <f t="shared" si="9"/>
        <v>1795266206</v>
      </c>
      <c r="Y48" s="42">
        <f t="shared" si="9"/>
        <v>-240037972</v>
      </c>
      <c r="Z48" s="43">
        <f>+IF(X48&lt;&gt;0,+(Y48/X48)*100,0)</f>
        <v>-13.370606052615685</v>
      </c>
      <c r="AA48" s="40">
        <f>+AA28+AA32+AA38+AA42+AA47</f>
        <v>1795266206</v>
      </c>
    </row>
    <row r="49" spans="1:27" ht="12.75">
      <c r="A49" s="14" t="s">
        <v>77</v>
      </c>
      <c r="B49" s="15"/>
      <c r="C49" s="44">
        <f aca="true" t="shared" si="10" ref="C49:Y49">+C25-C48</f>
        <v>46763590</v>
      </c>
      <c r="D49" s="44">
        <f>+D25-D48</f>
        <v>0</v>
      </c>
      <c r="E49" s="45">
        <f t="shared" si="10"/>
        <v>17705147</v>
      </c>
      <c r="F49" s="46">
        <f t="shared" si="10"/>
        <v>-51320412</v>
      </c>
      <c r="G49" s="46">
        <f t="shared" si="10"/>
        <v>150562620</v>
      </c>
      <c r="H49" s="46">
        <f t="shared" si="10"/>
        <v>-25307305</v>
      </c>
      <c r="I49" s="46">
        <f t="shared" si="10"/>
        <v>-23225632</v>
      </c>
      <c r="J49" s="46">
        <f t="shared" si="10"/>
        <v>102029683</v>
      </c>
      <c r="K49" s="46">
        <f t="shared" si="10"/>
        <v>-13553641</v>
      </c>
      <c r="L49" s="46">
        <f t="shared" si="10"/>
        <v>29137827</v>
      </c>
      <c r="M49" s="46">
        <f t="shared" si="10"/>
        <v>48557107</v>
      </c>
      <c r="N49" s="46">
        <f t="shared" si="10"/>
        <v>64141293</v>
      </c>
      <c r="O49" s="46">
        <f t="shared" si="10"/>
        <v>-6145868</v>
      </c>
      <c r="P49" s="46">
        <f t="shared" si="10"/>
        <v>-25774468</v>
      </c>
      <c r="Q49" s="46">
        <f t="shared" si="10"/>
        <v>70522801</v>
      </c>
      <c r="R49" s="46">
        <f t="shared" si="10"/>
        <v>38602465</v>
      </c>
      <c r="S49" s="46">
        <f t="shared" si="10"/>
        <v>-10503573</v>
      </c>
      <c r="T49" s="46">
        <f t="shared" si="10"/>
        <v>-2147570</v>
      </c>
      <c r="U49" s="46">
        <f t="shared" si="10"/>
        <v>37724712</v>
      </c>
      <c r="V49" s="46">
        <f t="shared" si="10"/>
        <v>25073569</v>
      </c>
      <c r="W49" s="46">
        <f t="shared" si="10"/>
        <v>229847010</v>
      </c>
      <c r="X49" s="46">
        <f>IF(F25=F48,0,X25-X48)</f>
        <v>-51320412</v>
      </c>
      <c r="Y49" s="46">
        <f t="shared" si="10"/>
        <v>281167422</v>
      </c>
      <c r="Z49" s="47">
        <f>+IF(X49&lt;&gt;0,+(Y49/X49)*100,0)</f>
        <v>-547.8666500183202</v>
      </c>
      <c r="AA49" s="44">
        <f>+AA25-AA48</f>
        <v>-51320412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134085056</v>
      </c>
      <c r="D5" s="19">
        <f>SUM(D6:D8)</f>
        <v>0</v>
      </c>
      <c r="E5" s="20">
        <f t="shared" si="0"/>
        <v>-3651133</v>
      </c>
      <c r="F5" s="21">
        <f t="shared" si="0"/>
        <v>167942345</v>
      </c>
      <c r="G5" s="21">
        <f t="shared" si="0"/>
        <v>13612704</v>
      </c>
      <c r="H5" s="21">
        <f t="shared" si="0"/>
        <v>3778</v>
      </c>
      <c r="I5" s="21">
        <f t="shared" si="0"/>
        <v>18885</v>
      </c>
      <c r="J5" s="21">
        <f t="shared" si="0"/>
        <v>13635367</v>
      </c>
      <c r="K5" s="21">
        <f t="shared" si="0"/>
        <v>-195558</v>
      </c>
      <c r="L5" s="21">
        <f t="shared" si="0"/>
        <v>-205938</v>
      </c>
      <c r="M5" s="21">
        <f t="shared" si="0"/>
        <v>8876990</v>
      </c>
      <c r="N5" s="21">
        <f t="shared" si="0"/>
        <v>8475494</v>
      </c>
      <c r="O5" s="21">
        <f t="shared" si="0"/>
        <v>-196040</v>
      </c>
      <c r="P5" s="21">
        <f t="shared" si="0"/>
        <v>1184610</v>
      </c>
      <c r="Q5" s="21">
        <f t="shared" si="0"/>
        <v>-193606</v>
      </c>
      <c r="R5" s="21">
        <f t="shared" si="0"/>
        <v>794964</v>
      </c>
      <c r="S5" s="21">
        <f t="shared" si="0"/>
        <v>6389677</v>
      </c>
      <c r="T5" s="21">
        <f t="shared" si="0"/>
        <v>-51544</v>
      </c>
      <c r="U5" s="21">
        <f t="shared" si="0"/>
        <v>53635996</v>
      </c>
      <c r="V5" s="21">
        <f t="shared" si="0"/>
        <v>59974129</v>
      </c>
      <c r="W5" s="21">
        <f t="shared" si="0"/>
        <v>82879954</v>
      </c>
      <c r="X5" s="21">
        <f t="shared" si="0"/>
        <v>167942345</v>
      </c>
      <c r="Y5" s="21">
        <f t="shared" si="0"/>
        <v>-85062391</v>
      </c>
      <c r="Z5" s="4">
        <f>+IF(X5&lt;&gt;0,+(Y5/X5)*100,0)</f>
        <v>-50.649757808252595</v>
      </c>
      <c r="AA5" s="19">
        <f>SUM(AA6:AA8)</f>
        <v>167942345</v>
      </c>
    </row>
    <row r="6" spans="1:27" ht="12.75">
      <c r="A6" s="5" t="s">
        <v>32</v>
      </c>
      <c r="B6" s="3"/>
      <c r="C6" s="22">
        <v>33210877</v>
      </c>
      <c r="D6" s="22"/>
      <c r="E6" s="23">
        <v>91827300</v>
      </c>
      <c r="F6" s="24">
        <v>87118005</v>
      </c>
      <c r="G6" s="24">
        <v>13589646</v>
      </c>
      <c r="H6" s="24"/>
      <c r="I6" s="24"/>
      <c r="J6" s="24">
        <v>13589646</v>
      </c>
      <c r="K6" s="24">
        <v>-213110</v>
      </c>
      <c r="L6" s="24">
        <v>-213129</v>
      </c>
      <c r="M6" s="24">
        <v>8786832</v>
      </c>
      <c r="N6" s="24">
        <v>8360593</v>
      </c>
      <c r="O6" s="24">
        <v>-209561</v>
      </c>
      <c r="P6" s="24">
        <v>-209561</v>
      </c>
      <c r="Q6" s="24">
        <v>-209634</v>
      </c>
      <c r="R6" s="24">
        <v>-628756</v>
      </c>
      <c r="S6" s="24">
        <v>6222366</v>
      </c>
      <c r="T6" s="24">
        <v>-209663</v>
      </c>
      <c r="U6" s="24">
        <v>61067000</v>
      </c>
      <c r="V6" s="24">
        <v>67079703</v>
      </c>
      <c r="W6" s="24">
        <v>88401186</v>
      </c>
      <c r="X6" s="24">
        <v>87118005</v>
      </c>
      <c r="Y6" s="24">
        <v>1283181</v>
      </c>
      <c r="Z6" s="6">
        <v>1.47</v>
      </c>
      <c r="AA6" s="22">
        <v>87118005</v>
      </c>
    </row>
    <row r="7" spans="1:27" ht="12.75">
      <c r="A7" s="5" t="s">
        <v>33</v>
      </c>
      <c r="B7" s="3"/>
      <c r="C7" s="25">
        <v>100874179</v>
      </c>
      <c r="D7" s="25"/>
      <c r="E7" s="26">
        <v>-95478433</v>
      </c>
      <c r="F7" s="27">
        <v>80824340</v>
      </c>
      <c r="G7" s="27">
        <v>23058</v>
      </c>
      <c r="H7" s="27">
        <v>3778</v>
      </c>
      <c r="I7" s="27">
        <v>18885</v>
      </c>
      <c r="J7" s="27">
        <v>45721</v>
      </c>
      <c r="K7" s="27">
        <v>17552</v>
      </c>
      <c r="L7" s="27">
        <v>7191</v>
      </c>
      <c r="M7" s="27">
        <v>90158</v>
      </c>
      <c r="N7" s="27">
        <v>114901</v>
      </c>
      <c r="O7" s="27">
        <v>13521</v>
      </c>
      <c r="P7" s="27">
        <v>1394171</v>
      </c>
      <c r="Q7" s="27">
        <v>16028</v>
      </c>
      <c r="R7" s="27">
        <v>1423720</v>
      </c>
      <c r="S7" s="27">
        <v>167311</v>
      </c>
      <c r="T7" s="27">
        <v>158119</v>
      </c>
      <c r="U7" s="27">
        <v>-7431004</v>
      </c>
      <c r="V7" s="27">
        <v>-7105574</v>
      </c>
      <c r="W7" s="27">
        <v>-5521232</v>
      </c>
      <c r="X7" s="27">
        <v>80824340</v>
      </c>
      <c r="Y7" s="27">
        <v>-86345572</v>
      </c>
      <c r="Z7" s="7">
        <v>-106.83</v>
      </c>
      <c r="AA7" s="25">
        <v>80824340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11473662</v>
      </c>
      <c r="D9" s="19">
        <f>SUM(D10:D14)</f>
        <v>0</v>
      </c>
      <c r="E9" s="20">
        <f t="shared" si="1"/>
        <v>193344</v>
      </c>
      <c r="F9" s="21">
        <f t="shared" si="1"/>
        <v>16364009</v>
      </c>
      <c r="G9" s="21">
        <f t="shared" si="1"/>
        <v>3554</v>
      </c>
      <c r="H9" s="21">
        <f t="shared" si="1"/>
        <v>2670</v>
      </c>
      <c r="I9" s="21">
        <f t="shared" si="1"/>
        <v>2972</v>
      </c>
      <c r="J9" s="21">
        <f t="shared" si="1"/>
        <v>9196</v>
      </c>
      <c r="K9" s="21">
        <f t="shared" si="1"/>
        <v>5988</v>
      </c>
      <c r="L9" s="21">
        <f t="shared" si="1"/>
        <v>2682</v>
      </c>
      <c r="M9" s="21">
        <f t="shared" si="1"/>
        <v>3331</v>
      </c>
      <c r="N9" s="21">
        <f t="shared" si="1"/>
        <v>12001</v>
      </c>
      <c r="O9" s="21">
        <f t="shared" si="1"/>
        <v>5302</v>
      </c>
      <c r="P9" s="21">
        <f t="shared" si="1"/>
        <v>15345220</v>
      </c>
      <c r="Q9" s="21">
        <f t="shared" si="1"/>
        <v>101397</v>
      </c>
      <c r="R9" s="21">
        <f t="shared" si="1"/>
        <v>15451919</v>
      </c>
      <c r="S9" s="21">
        <f t="shared" si="1"/>
        <v>23745</v>
      </c>
      <c r="T9" s="21">
        <f t="shared" si="1"/>
        <v>484123</v>
      </c>
      <c r="U9" s="21">
        <f t="shared" si="1"/>
        <v>-2298296</v>
      </c>
      <c r="V9" s="21">
        <f t="shared" si="1"/>
        <v>-1790428</v>
      </c>
      <c r="W9" s="21">
        <f t="shared" si="1"/>
        <v>13682688</v>
      </c>
      <c r="X9" s="21">
        <f t="shared" si="1"/>
        <v>16364009</v>
      </c>
      <c r="Y9" s="21">
        <f t="shared" si="1"/>
        <v>-2681321</v>
      </c>
      <c r="Z9" s="4">
        <f>+IF(X9&lt;&gt;0,+(Y9/X9)*100,0)</f>
        <v>-16.38547742182249</v>
      </c>
      <c r="AA9" s="19">
        <f>SUM(AA10:AA14)</f>
        <v>16364009</v>
      </c>
    </row>
    <row r="10" spans="1:27" ht="12.75">
      <c r="A10" s="5" t="s">
        <v>36</v>
      </c>
      <c r="B10" s="3"/>
      <c r="C10" s="22">
        <v>62894</v>
      </c>
      <c r="D10" s="22"/>
      <c r="E10" s="23">
        <v>115679</v>
      </c>
      <c r="F10" s="24">
        <v>80659</v>
      </c>
      <c r="G10" s="24">
        <v>3554</v>
      </c>
      <c r="H10" s="24">
        <v>2273</v>
      </c>
      <c r="I10" s="24">
        <v>2938</v>
      </c>
      <c r="J10" s="24">
        <v>8765</v>
      </c>
      <c r="K10" s="24">
        <v>4318</v>
      </c>
      <c r="L10" s="24">
        <v>2682</v>
      </c>
      <c r="M10" s="24">
        <v>3331</v>
      </c>
      <c r="N10" s="24">
        <v>10331</v>
      </c>
      <c r="O10" s="24">
        <v>4852</v>
      </c>
      <c r="P10" s="24">
        <v>15308775</v>
      </c>
      <c r="Q10" s="24">
        <v>1310</v>
      </c>
      <c r="R10" s="24">
        <v>15314937</v>
      </c>
      <c r="S10" s="24">
        <v>1204</v>
      </c>
      <c r="T10" s="24">
        <v>2953</v>
      </c>
      <c r="U10" s="24">
        <v>-2315832</v>
      </c>
      <c r="V10" s="24">
        <v>-2311675</v>
      </c>
      <c r="W10" s="24">
        <v>13022358</v>
      </c>
      <c r="X10" s="24">
        <v>80659</v>
      </c>
      <c r="Y10" s="24">
        <v>12941699</v>
      </c>
      <c r="Z10" s="6">
        <v>16044.95</v>
      </c>
      <c r="AA10" s="22">
        <v>80659</v>
      </c>
    </row>
    <row r="11" spans="1:27" ht="12.75">
      <c r="A11" s="5" t="s">
        <v>37</v>
      </c>
      <c r="B11" s="3"/>
      <c r="C11" s="22">
        <v>1962</v>
      </c>
      <c r="D11" s="22"/>
      <c r="E11" s="23">
        <v>57129</v>
      </c>
      <c r="F11" s="24">
        <v>27829</v>
      </c>
      <c r="G11" s="24"/>
      <c r="H11" s="24">
        <v>397</v>
      </c>
      <c r="I11" s="24">
        <v>34</v>
      </c>
      <c r="J11" s="24">
        <v>431</v>
      </c>
      <c r="K11" s="24">
        <v>1670</v>
      </c>
      <c r="L11" s="24"/>
      <c r="M11" s="24"/>
      <c r="N11" s="24">
        <v>1670</v>
      </c>
      <c r="O11" s="24">
        <v>450</v>
      </c>
      <c r="P11" s="24"/>
      <c r="Q11" s="24">
        <v>100087</v>
      </c>
      <c r="R11" s="24">
        <v>100537</v>
      </c>
      <c r="S11" s="24">
        <v>15000</v>
      </c>
      <c r="T11" s="24"/>
      <c r="U11" s="24">
        <v>11250</v>
      </c>
      <c r="V11" s="24">
        <v>26250</v>
      </c>
      <c r="W11" s="24">
        <v>128888</v>
      </c>
      <c r="X11" s="24">
        <v>27829</v>
      </c>
      <c r="Y11" s="24">
        <v>101059</v>
      </c>
      <c r="Z11" s="6">
        <v>363.14</v>
      </c>
      <c r="AA11" s="22">
        <v>27829</v>
      </c>
    </row>
    <row r="12" spans="1:27" ht="12.75">
      <c r="A12" s="5" t="s">
        <v>38</v>
      </c>
      <c r="B12" s="3"/>
      <c r="C12" s="22">
        <v>11408806</v>
      </c>
      <c r="D12" s="22"/>
      <c r="E12" s="23">
        <v>20536</v>
      </c>
      <c r="F12" s="24">
        <v>16255521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v>36445</v>
      </c>
      <c r="Q12" s="24"/>
      <c r="R12" s="24">
        <v>36445</v>
      </c>
      <c r="S12" s="24">
        <v>7541</v>
      </c>
      <c r="T12" s="24">
        <v>481170</v>
      </c>
      <c r="U12" s="24">
        <v>6286</v>
      </c>
      <c r="V12" s="24">
        <v>494997</v>
      </c>
      <c r="W12" s="24">
        <v>531442</v>
      </c>
      <c r="X12" s="24">
        <v>16255521</v>
      </c>
      <c r="Y12" s="24">
        <v>-15724079</v>
      </c>
      <c r="Z12" s="6">
        <v>-96.73</v>
      </c>
      <c r="AA12" s="22">
        <v>16255521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1809702</v>
      </c>
      <c r="D15" s="19">
        <f>SUM(D16:D18)</f>
        <v>0</v>
      </c>
      <c r="E15" s="20">
        <f t="shared" si="2"/>
        <v>4733414</v>
      </c>
      <c r="F15" s="21">
        <f t="shared" si="2"/>
        <v>4621884</v>
      </c>
      <c r="G15" s="21">
        <f t="shared" si="2"/>
        <v>11910</v>
      </c>
      <c r="H15" s="21">
        <f t="shared" si="2"/>
        <v>8471</v>
      </c>
      <c r="I15" s="21">
        <f t="shared" si="2"/>
        <v>18970</v>
      </c>
      <c r="J15" s="21">
        <f t="shared" si="2"/>
        <v>39351</v>
      </c>
      <c r="K15" s="21">
        <f t="shared" si="2"/>
        <v>119380</v>
      </c>
      <c r="L15" s="21">
        <f t="shared" si="2"/>
        <v>540591</v>
      </c>
      <c r="M15" s="21">
        <f t="shared" si="2"/>
        <v>4048</v>
      </c>
      <c r="N15" s="21">
        <f t="shared" si="2"/>
        <v>664019</v>
      </c>
      <c r="O15" s="21">
        <f t="shared" si="2"/>
        <v>23185</v>
      </c>
      <c r="P15" s="21">
        <f t="shared" si="2"/>
        <v>10332</v>
      </c>
      <c r="Q15" s="21">
        <f t="shared" si="2"/>
        <v>31155</v>
      </c>
      <c r="R15" s="21">
        <f t="shared" si="2"/>
        <v>64672</v>
      </c>
      <c r="S15" s="21">
        <f t="shared" si="2"/>
        <v>0</v>
      </c>
      <c r="T15" s="21">
        <f t="shared" si="2"/>
        <v>0</v>
      </c>
      <c r="U15" s="21">
        <f t="shared" si="2"/>
        <v>569391</v>
      </c>
      <c r="V15" s="21">
        <f t="shared" si="2"/>
        <v>569391</v>
      </c>
      <c r="W15" s="21">
        <f t="shared" si="2"/>
        <v>1337433</v>
      </c>
      <c r="X15" s="21">
        <f t="shared" si="2"/>
        <v>4621884</v>
      </c>
      <c r="Y15" s="21">
        <f t="shared" si="2"/>
        <v>-3284451</v>
      </c>
      <c r="Z15" s="4">
        <f>+IF(X15&lt;&gt;0,+(Y15/X15)*100,0)</f>
        <v>-71.06303403547125</v>
      </c>
      <c r="AA15" s="19">
        <f>SUM(AA16:AA18)</f>
        <v>4621884</v>
      </c>
    </row>
    <row r="16" spans="1:27" ht="12.75">
      <c r="A16" s="5" t="s">
        <v>42</v>
      </c>
      <c r="B16" s="3"/>
      <c r="C16" s="22">
        <v>1799144</v>
      </c>
      <c r="D16" s="22"/>
      <c r="E16" s="23">
        <v>4710628</v>
      </c>
      <c r="F16" s="24">
        <v>4363463</v>
      </c>
      <c r="G16" s="24">
        <v>10906</v>
      </c>
      <c r="H16" s="24">
        <v>8471</v>
      </c>
      <c r="I16" s="24">
        <v>18970</v>
      </c>
      <c r="J16" s="24">
        <v>38347</v>
      </c>
      <c r="K16" s="24">
        <v>119380</v>
      </c>
      <c r="L16" s="24">
        <v>540591</v>
      </c>
      <c r="M16" s="24">
        <v>4048</v>
      </c>
      <c r="N16" s="24">
        <v>664019</v>
      </c>
      <c r="O16" s="24">
        <v>23185</v>
      </c>
      <c r="P16" s="24">
        <v>10332</v>
      </c>
      <c r="Q16" s="24">
        <v>31155</v>
      </c>
      <c r="R16" s="24">
        <v>64672</v>
      </c>
      <c r="S16" s="24"/>
      <c r="T16" s="24"/>
      <c r="U16" s="24">
        <v>569391</v>
      </c>
      <c r="V16" s="24">
        <v>569391</v>
      </c>
      <c r="W16" s="24">
        <v>1336429</v>
      </c>
      <c r="X16" s="24">
        <v>4363463</v>
      </c>
      <c r="Y16" s="24">
        <v>-3027034</v>
      </c>
      <c r="Z16" s="6">
        <v>-69.37</v>
      </c>
      <c r="AA16" s="22">
        <v>4363463</v>
      </c>
    </row>
    <row r="17" spans="1:27" ht="12.75">
      <c r="A17" s="5" t="s">
        <v>43</v>
      </c>
      <c r="B17" s="3"/>
      <c r="C17" s="22">
        <v>10558</v>
      </c>
      <c r="D17" s="22"/>
      <c r="E17" s="23">
        <v>22786</v>
      </c>
      <c r="F17" s="24">
        <v>258421</v>
      </c>
      <c r="G17" s="24">
        <v>1004</v>
      </c>
      <c r="H17" s="24"/>
      <c r="I17" s="24"/>
      <c r="J17" s="24">
        <v>1004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1004</v>
      </c>
      <c r="X17" s="24">
        <v>258421</v>
      </c>
      <c r="Y17" s="24">
        <v>-257417</v>
      </c>
      <c r="Z17" s="6">
        <v>-99.61</v>
      </c>
      <c r="AA17" s="22">
        <v>258421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147968490</v>
      </c>
      <c r="D19" s="19">
        <f>SUM(D20:D23)</f>
        <v>0</v>
      </c>
      <c r="E19" s="20">
        <f t="shared" si="3"/>
        <v>200639590</v>
      </c>
      <c r="F19" s="21">
        <f t="shared" si="3"/>
        <v>199107115</v>
      </c>
      <c r="G19" s="21">
        <f t="shared" si="3"/>
        <v>8127441</v>
      </c>
      <c r="H19" s="21">
        <f t="shared" si="3"/>
        <v>703351</v>
      </c>
      <c r="I19" s="21">
        <f t="shared" si="3"/>
        <v>653967</v>
      </c>
      <c r="J19" s="21">
        <f t="shared" si="3"/>
        <v>9484759</v>
      </c>
      <c r="K19" s="21">
        <f t="shared" si="3"/>
        <v>14243730</v>
      </c>
      <c r="L19" s="21">
        <f t="shared" si="3"/>
        <v>13195327</v>
      </c>
      <c r="M19" s="21">
        <f t="shared" si="3"/>
        <v>9327642</v>
      </c>
      <c r="N19" s="21">
        <f t="shared" si="3"/>
        <v>36766699</v>
      </c>
      <c r="O19" s="21">
        <f t="shared" si="3"/>
        <v>7724062</v>
      </c>
      <c r="P19" s="21">
        <f t="shared" si="3"/>
        <v>11991712</v>
      </c>
      <c r="Q19" s="21">
        <f t="shared" si="3"/>
        <v>7576449</v>
      </c>
      <c r="R19" s="21">
        <f t="shared" si="3"/>
        <v>27292223</v>
      </c>
      <c r="S19" s="21">
        <f t="shared" si="3"/>
        <v>22754562</v>
      </c>
      <c r="T19" s="21">
        <f t="shared" si="3"/>
        <v>7950831</v>
      </c>
      <c r="U19" s="21">
        <f t="shared" si="3"/>
        <v>13233092</v>
      </c>
      <c r="V19" s="21">
        <f t="shared" si="3"/>
        <v>43938485</v>
      </c>
      <c r="W19" s="21">
        <f t="shared" si="3"/>
        <v>117482166</v>
      </c>
      <c r="X19" s="21">
        <f t="shared" si="3"/>
        <v>199107115</v>
      </c>
      <c r="Y19" s="21">
        <f t="shared" si="3"/>
        <v>-81624949</v>
      </c>
      <c r="Z19" s="4">
        <f>+IF(X19&lt;&gt;0,+(Y19/X19)*100,0)</f>
        <v>-40.99549581641018</v>
      </c>
      <c r="AA19" s="19">
        <f>SUM(AA20:AA23)</f>
        <v>199107115</v>
      </c>
    </row>
    <row r="20" spans="1:27" ht="12.75">
      <c r="A20" s="5" t="s">
        <v>46</v>
      </c>
      <c r="B20" s="3"/>
      <c r="C20" s="22">
        <v>71765166</v>
      </c>
      <c r="D20" s="22"/>
      <c r="E20" s="23">
        <v>100224996</v>
      </c>
      <c r="F20" s="24">
        <v>103078256</v>
      </c>
      <c r="G20" s="24">
        <v>4996421</v>
      </c>
      <c r="H20" s="24">
        <v>701068</v>
      </c>
      <c r="I20" s="24">
        <v>662127</v>
      </c>
      <c r="J20" s="24">
        <v>6359616</v>
      </c>
      <c r="K20" s="24">
        <v>11141408</v>
      </c>
      <c r="L20" s="24">
        <v>9860084</v>
      </c>
      <c r="M20" s="24">
        <v>6197289</v>
      </c>
      <c r="N20" s="24">
        <v>27198781</v>
      </c>
      <c r="O20" s="24">
        <v>4549265</v>
      </c>
      <c r="P20" s="24">
        <v>8948149</v>
      </c>
      <c r="Q20" s="24">
        <v>4344093</v>
      </c>
      <c r="R20" s="24">
        <v>17841507</v>
      </c>
      <c r="S20" s="24">
        <v>4756795</v>
      </c>
      <c r="T20" s="24">
        <v>4863801</v>
      </c>
      <c r="U20" s="24">
        <v>13083034</v>
      </c>
      <c r="V20" s="24">
        <v>22703630</v>
      </c>
      <c r="W20" s="24">
        <v>74103534</v>
      </c>
      <c r="X20" s="24">
        <v>103078256</v>
      </c>
      <c r="Y20" s="24">
        <v>-28974722</v>
      </c>
      <c r="Z20" s="6">
        <v>-28.11</v>
      </c>
      <c r="AA20" s="22">
        <v>103078256</v>
      </c>
    </row>
    <row r="21" spans="1:27" ht="12.75">
      <c r="A21" s="5" t="s">
        <v>47</v>
      </c>
      <c r="B21" s="3"/>
      <c r="C21" s="22">
        <v>54464806</v>
      </c>
      <c r="D21" s="22"/>
      <c r="E21" s="23">
        <v>73249078</v>
      </c>
      <c r="F21" s="24">
        <v>70255248</v>
      </c>
      <c r="G21" s="24">
        <v>1317565</v>
      </c>
      <c r="H21" s="24">
        <v>1300</v>
      </c>
      <c r="I21" s="24">
        <v>-9624</v>
      </c>
      <c r="J21" s="24">
        <v>1309241</v>
      </c>
      <c r="K21" s="24">
        <v>1289197</v>
      </c>
      <c r="L21" s="24">
        <v>1518098</v>
      </c>
      <c r="M21" s="24">
        <v>1320473</v>
      </c>
      <c r="N21" s="24">
        <v>4127768</v>
      </c>
      <c r="O21" s="24">
        <v>1360909</v>
      </c>
      <c r="P21" s="24">
        <v>1227341</v>
      </c>
      <c r="Q21" s="24">
        <v>1427632</v>
      </c>
      <c r="R21" s="24">
        <v>4015882</v>
      </c>
      <c r="S21" s="24">
        <v>16186465</v>
      </c>
      <c r="T21" s="24">
        <v>1267056</v>
      </c>
      <c r="U21" s="24">
        <v>146435</v>
      </c>
      <c r="V21" s="24">
        <v>17599956</v>
      </c>
      <c r="W21" s="24">
        <v>27052847</v>
      </c>
      <c r="X21" s="24">
        <v>70255248</v>
      </c>
      <c r="Y21" s="24">
        <v>-43202401</v>
      </c>
      <c r="Z21" s="6">
        <v>-61.49</v>
      </c>
      <c r="AA21" s="22">
        <v>70255248</v>
      </c>
    </row>
    <row r="22" spans="1:27" ht="12.75">
      <c r="A22" s="5" t="s">
        <v>48</v>
      </c>
      <c r="B22" s="3"/>
      <c r="C22" s="25">
        <v>11687839</v>
      </c>
      <c r="D22" s="25"/>
      <c r="E22" s="26">
        <v>13733136</v>
      </c>
      <c r="F22" s="27">
        <v>13029416</v>
      </c>
      <c r="G22" s="27">
        <v>1009860</v>
      </c>
      <c r="H22" s="27">
        <v>454</v>
      </c>
      <c r="I22" s="27">
        <v>538</v>
      </c>
      <c r="J22" s="27">
        <v>1010852</v>
      </c>
      <c r="K22" s="27">
        <v>1009687</v>
      </c>
      <c r="L22" s="27">
        <v>1012918</v>
      </c>
      <c r="M22" s="27">
        <v>1009000</v>
      </c>
      <c r="N22" s="27">
        <v>3031605</v>
      </c>
      <c r="O22" s="27">
        <v>1009955</v>
      </c>
      <c r="P22" s="27">
        <v>1013985</v>
      </c>
      <c r="Q22" s="27">
        <v>1006395</v>
      </c>
      <c r="R22" s="27">
        <v>3030335</v>
      </c>
      <c r="S22" s="27">
        <v>1010294</v>
      </c>
      <c r="T22" s="27">
        <v>1015083</v>
      </c>
      <c r="U22" s="27">
        <v>1867</v>
      </c>
      <c r="V22" s="27">
        <v>2027244</v>
      </c>
      <c r="W22" s="27">
        <v>9100036</v>
      </c>
      <c r="X22" s="27">
        <v>13029416</v>
      </c>
      <c r="Y22" s="27">
        <v>-3929380</v>
      </c>
      <c r="Z22" s="7">
        <v>-30.16</v>
      </c>
      <c r="AA22" s="25">
        <v>13029416</v>
      </c>
    </row>
    <row r="23" spans="1:27" ht="12.75">
      <c r="A23" s="5" t="s">
        <v>49</v>
      </c>
      <c r="B23" s="3"/>
      <c r="C23" s="22">
        <v>10050679</v>
      </c>
      <c r="D23" s="22"/>
      <c r="E23" s="23">
        <v>13432380</v>
      </c>
      <c r="F23" s="24">
        <v>12744195</v>
      </c>
      <c r="G23" s="24">
        <v>803595</v>
      </c>
      <c r="H23" s="24">
        <v>529</v>
      </c>
      <c r="I23" s="24">
        <v>926</v>
      </c>
      <c r="J23" s="24">
        <v>805050</v>
      </c>
      <c r="K23" s="24">
        <v>803438</v>
      </c>
      <c r="L23" s="24">
        <v>804227</v>
      </c>
      <c r="M23" s="24">
        <v>800880</v>
      </c>
      <c r="N23" s="24">
        <v>2408545</v>
      </c>
      <c r="O23" s="24">
        <v>803933</v>
      </c>
      <c r="P23" s="24">
        <v>802237</v>
      </c>
      <c r="Q23" s="24">
        <v>798329</v>
      </c>
      <c r="R23" s="24">
        <v>2404499</v>
      </c>
      <c r="S23" s="24">
        <v>801008</v>
      </c>
      <c r="T23" s="24">
        <v>804891</v>
      </c>
      <c r="U23" s="24">
        <v>1756</v>
      </c>
      <c r="V23" s="24">
        <v>1607655</v>
      </c>
      <c r="W23" s="24">
        <v>7225749</v>
      </c>
      <c r="X23" s="24">
        <v>12744195</v>
      </c>
      <c r="Y23" s="24">
        <v>-5518446</v>
      </c>
      <c r="Z23" s="6">
        <v>-43.3</v>
      </c>
      <c r="AA23" s="22">
        <v>12744195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295336910</v>
      </c>
      <c r="D25" s="40">
        <f>+D5+D9+D15+D19+D24</f>
        <v>0</v>
      </c>
      <c r="E25" s="41">
        <f t="shared" si="4"/>
        <v>201915215</v>
      </c>
      <c r="F25" s="42">
        <f t="shared" si="4"/>
        <v>388035353</v>
      </c>
      <c r="G25" s="42">
        <f t="shared" si="4"/>
        <v>21755609</v>
      </c>
      <c r="H25" s="42">
        <f t="shared" si="4"/>
        <v>718270</v>
      </c>
      <c r="I25" s="42">
        <f t="shared" si="4"/>
        <v>694794</v>
      </c>
      <c r="J25" s="42">
        <f t="shared" si="4"/>
        <v>23168673</v>
      </c>
      <c r="K25" s="42">
        <f t="shared" si="4"/>
        <v>14173540</v>
      </c>
      <c r="L25" s="42">
        <f t="shared" si="4"/>
        <v>13532662</v>
      </c>
      <c r="M25" s="42">
        <f t="shared" si="4"/>
        <v>18212011</v>
      </c>
      <c r="N25" s="42">
        <f t="shared" si="4"/>
        <v>45918213</v>
      </c>
      <c r="O25" s="42">
        <f t="shared" si="4"/>
        <v>7556509</v>
      </c>
      <c r="P25" s="42">
        <f t="shared" si="4"/>
        <v>28531874</v>
      </c>
      <c r="Q25" s="42">
        <f t="shared" si="4"/>
        <v>7515395</v>
      </c>
      <c r="R25" s="42">
        <f t="shared" si="4"/>
        <v>43603778</v>
      </c>
      <c r="S25" s="42">
        <f t="shared" si="4"/>
        <v>29167984</v>
      </c>
      <c r="T25" s="42">
        <f t="shared" si="4"/>
        <v>8383410</v>
      </c>
      <c r="U25" s="42">
        <f t="shared" si="4"/>
        <v>65140183</v>
      </c>
      <c r="V25" s="42">
        <f t="shared" si="4"/>
        <v>102691577</v>
      </c>
      <c r="W25" s="42">
        <f t="shared" si="4"/>
        <v>215382241</v>
      </c>
      <c r="X25" s="42">
        <f t="shared" si="4"/>
        <v>388035353</v>
      </c>
      <c r="Y25" s="42">
        <f t="shared" si="4"/>
        <v>-172653112</v>
      </c>
      <c r="Z25" s="43">
        <f>+IF(X25&lt;&gt;0,+(Y25/X25)*100,0)</f>
        <v>-44.49417061233593</v>
      </c>
      <c r="AA25" s="40">
        <f>+AA5+AA9+AA15+AA19+AA24</f>
        <v>388035353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104326249</v>
      </c>
      <c r="D28" s="19">
        <f>SUM(D29:D31)</f>
        <v>0</v>
      </c>
      <c r="E28" s="20">
        <f t="shared" si="5"/>
        <v>74153504</v>
      </c>
      <c r="F28" s="21">
        <f t="shared" si="5"/>
        <v>210574927</v>
      </c>
      <c r="G28" s="21">
        <f t="shared" si="5"/>
        <v>3434140</v>
      </c>
      <c r="H28" s="21">
        <f t="shared" si="5"/>
        <v>103395</v>
      </c>
      <c r="I28" s="21">
        <f t="shared" si="5"/>
        <v>10998217</v>
      </c>
      <c r="J28" s="21">
        <f t="shared" si="5"/>
        <v>14535752</v>
      </c>
      <c r="K28" s="21">
        <f t="shared" si="5"/>
        <v>14426583</v>
      </c>
      <c r="L28" s="21">
        <f t="shared" si="5"/>
        <v>6658629</v>
      </c>
      <c r="M28" s="21">
        <f t="shared" si="5"/>
        <v>6615095</v>
      </c>
      <c r="N28" s="21">
        <f t="shared" si="5"/>
        <v>27700307</v>
      </c>
      <c r="O28" s="21">
        <f t="shared" si="5"/>
        <v>4657706</v>
      </c>
      <c r="P28" s="21">
        <f t="shared" si="5"/>
        <v>14171573</v>
      </c>
      <c r="Q28" s="21">
        <f t="shared" si="5"/>
        <v>-19421</v>
      </c>
      <c r="R28" s="21">
        <f t="shared" si="5"/>
        <v>18809858</v>
      </c>
      <c r="S28" s="21">
        <f t="shared" si="5"/>
        <v>941600</v>
      </c>
      <c r="T28" s="21">
        <f t="shared" si="5"/>
        <v>1101594</v>
      </c>
      <c r="U28" s="21">
        <f t="shared" si="5"/>
        <v>4573007</v>
      </c>
      <c r="V28" s="21">
        <f t="shared" si="5"/>
        <v>6616201</v>
      </c>
      <c r="W28" s="21">
        <f t="shared" si="5"/>
        <v>67662118</v>
      </c>
      <c r="X28" s="21">
        <f t="shared" si="5"/>
        <v>210574927</v>
      </c>
      <c r="Y28" s="21">
        <f t="shared" si="5"/>
        <v>-142912809</v>
      </c>
      <c r="Z28" s="4">
        <f>+IF(X28&lt;&gt;0,+(Y28/X28)*100,0)</f>
        <v>-67.86791335323602</v>
      </c>
      <c r="AA28" s="19">
        <f>SUM(AA29:AA31)</f>
        <v>210574927</v>
      </c>
    </row>
    <row r="29" spans="1:27" ht="12.75">
      <c r="A29" s="5" t="s">
        <v>32</v>
      </c>
      <c r="B29" s="3"/>
      <c r="C29" s="22">
        <v>56039394</v>
      </c>
      <c r="D29" s="22"/>
      <c r="E29" s="23">
        <v>53116191</v>
      </c>
      <c r="F29" s="24">
        <v>150448072</v>
      </c>
      <c r="G29" s="24">
        <v>1893590</v>
      </c>
      <c r="H29" s="24">
        <v>117535</v>
      </c>
      <c r="I29" s="24">
        <v>11020164</v>
      </c>
      <c r="J29" s="24">
        <v>13031289</v>
      </c>
      <c r="K29" s="24">
        <v>12942174</v>
      </c>
      <c r="L29" s="24">
        <v>5594054</v>
      </c>
      <c r="M29" s="24">
        <v>4490891</v>
      </c>
      <c r="N29" s="24">
        <v>23027119</v>
      </c>
      <c r="O29" s="24">
        <v>2887664</v>
      </c>
      <c r="P29" s="24">
        <v>5128895</v>
      </c>
      <c r="Q29" s="24"/>
      <c r="R29" s="24">
        <v>8016559</v>
      </c>
      <c r="S29" s="24">
        <v>611345</v>
      </c>
      <c r="T29" s="24">
        <v>368902</v>
      </c>
      <c r="U29" s="24">
        <v>-6668637</v>
      </c>
      <c r="V29" s="24">
        <v>-5688390</v>
      </c>
      <c r="W29" s="24">
        <v>38386577</v>
      </c>
      <c r="X29" s="24">
        <v>150448072</v>
      </c>
      <c r="Y29" s="24">
        <v>-112061495</v>
      </c>
      <c r="Z29" s="6">
        <v>-74.49</v>
      </c>
      <c r="AA29" s="22">
        <v>150448072</v>
      </c>
    </row>
    <row r="30" spans="1:27" ht="12.75">
      <c r="A30" s="5" t="s">
        <v>33</v>
      </c>
      <c r="B30" s="3"/>
      <c r="C30" s="25">
        <v>48286855</v>
      </c>
      <c r="D30" s="25"/>
      <c r="E30" s="26">
        <v>21037313</v>
      </c>
      <c r="F30" s="27">
        <v>60126855</v>
      </c>
      <c r="G30" s="27">
        <v>1540550</v>
      </c>
      <c r="H30" s="27">
        <v>-14140</v>
      </c>
      <c r="I30" s="27">
        <v>-21947</v>
      </c>
      <c r="J30" s="27">
        <v>1504463</v>
      </c>
      <c r="K30" s="27">
        <v>1484409</v>
      </c>
      <c r="L30" s="27">
        <v>1064575</v>
      </c>
      <c r="M30" s="27">
        <v>2124204</v>
      </c>
      <c r="N30" s="27">
        <v>4673188</v>
      </c>
      <c r="O30" s="27">
        <v>1770042</v>
      </c>
      <c r="P30" s="27">
        <v>9042678</v>
      </c>
      <c r="Q30" s="27">
        <v>-19421</v>
      </c>
      <c r="R30" s="27">
        <v>10793299</v>
      </c>
      <c r="S30" s="27">
        <v>330255</v>
      </c>
      <c r="T30" s="27">
        <v>732692</v>
      </c>
      <c r="U30" s="27">
        <v>11241644</v>
      </c>
      <c r="V30" s="27">
        <v>12304591</v>
      </c>
      <c r="W30" s="27">
        <v>29275541</v>
      </c>
      <c r="X30" s="27">
        <v>60126855</v>
      </c>
      <c r="Y30" s="27">
        <v>-30851314</v>
      </c>
      <c r="Z30" s="7">
        <v>-51.31</v>
      </c>
      <c r="AA30" s="25">
        <v>60126855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24722159</v>
      </c>
      <c r="D32" s="19">
        <f>SUM(D33:D37)</f>
        <v>0</v>
      </c>
      <c r="E32" s="20">
        <f t="shared" si="6"/>
        <v>13704642</v>
      </c>
      <c r="F32" s="21">
        <f t="shared" si="6"/>
        <v>22375848</v>
      </c>
      <c r="G32" s="21">
        <f t="shared" si="6"/>
        <v>1086021</v>
      </c>
      <c r="H32" s="21">
        <f t="shared" si="6"/>
        <v>0</v>
      </c>
      <c r="I32" s="21">
        <f t="shared" si="6"/>
        <v>0</v>
      </c>
      <c r="J32" s="21">
        <f t="shared" si="6"/>
        <v>1086021</v>
      </c>
      <c r="K32" s="21">
        <f t="shared" si="6"/>
        <v>929158</v>
      </c>
      <c r="L32" s="21">
        <f t="shared" si="6"/>
        <v>631941</v>
      </c>
      <c r="M32" s="21">
        <f t="shared" si="6"/>
        <v>1155953</v>
      </c>
      <c r="N32" s="21">
        <f t="shared" si="6"/>
        <v>2717052</v>
      </c>
      <c r="O32" s="21">
        <f t="shared" si="6"/>
        <v>1457597</v>
      </c>
      <c r="P32" s="21">
        <f t="shared" si="6"/>
        <v>1424307</v>
      </c>
      <c r="Q32" s="21">
        <f t="shared" si="6"/>
        <v>0</v>
      </c>
      <c r="R32" s="21">
        <f t="shared" si="6"/>
        <v>2881904</v>
      </c>
      <c r="S32" s="21">
        <f t="shared" si="6"/>
        <v>1152041</v>
      </c>
      <c r="T32" s="21">
        <f t="shared" si="6"/>
        <v>-4012383</v>
      </c>
      <c r="U32" s="21">
        <f t="shared" si="6"/>
        <v>5073267</v>
      </c>
      <c r="V32" s="21">
        <f t="shared" si="6"/>
        <v>2212925</v>
      </c>
      <c r="W32" s="21">
        <f t="shared" si="6"/>
        <v>8897902</v>
      </c>
      <c r="X32" s="21">
        <f t="shared" si="6"/>
        <v>22375848</v>
      </c>
      <c r="Y32" s="21">
        <f t="shared" si="6"/>
        <v>-13477946</v>
      </c>
      <c r="Z32" s="4">
        <f>+IF(X32&lt;&gt;0,+(Y32/X32)*100,0)</f>
        <v>-60.234347319484826</v>
      </c>
      <c r="AA32" s="19">
        <f>SUM(AA33:AA37)</f>
        <v>22375848</v>
      </c>
    </row>
    <row r="33" spans="1:27" ht="12.75">
      <c r="A33" s="5" t="s">
        <v>36</v>
      </c>
      <c r="B33" s="3"/>
      <c r="C33" s="22">
        <v>2998934</v>
      </c>
      <c r="D33" s="22"/>
      <c r="E33" s="23">
        <v>3660637</v>
      </c>
      <c r="F33" s="24">
        <v>2702352</v>
      </c>
      <c r="G33" s="24">
        <v>187592</v>
      </c>
      <c r="H33" s="24"/>
      <c r="I33" s="24"/>
      <c r="J33" s="24">
        <v>187592</v>
      </c>
      <c r="K33" s="24">
        <v>196926</v>
      </c>
      <c r="L33" s="24">
        <v>114252</v>
      </c>
      <c r="M33" s="24">
        <v>233345</v>
      </c>
      <c r="N33" s="24">
        <v>544523</v>
      </c>
      <c r="O33" s="24">
        <v>241412</v>
      </c>
      <c r="P33" s="24">
        <v>280163</v>
      </c>
      <c r="Q33" s="24"/>
      <c r="R33" s="24">
        <v>521575</v>
      </c>
      <c r="S33" s="24"/>
      <c r="T33" s="24"/>
      <c r="U33" s="24">
        <v>234230</v>
      </c>
      <c r="V33" s="24">
        <v>234230</v>
      </c>
      <c r="W33" s="24">
        <v>1487920</v>
      </c>
      <c r="X33" s="24">
        <v>2702352</v>
      </c>
      <c r="Y33" s="24">
        <v>-1214432</v>
      </c>
      <c r="Z33" s="6">
        <v>-44.94</v>
      </c>
      <c r="AA33" s="22">
        <v>2702352</v>
      </c>
    </row>
    <row r="34" spans="1:27" ht="12.75">
      <c r="A34" s="5" t="s">
        <v>37</v>
      </c>
      <c r="B34" s="3"/>
      <c r="C34" s="22">
        <v>5078677</v>
      </c>
      <c r="D34" s="22"/>
      <c r="E34" s="23">
        <v>6704658</v>
      </c>
      <c r="F34" s="24">
        <v>5816818</v>
      </c>
      <c r="G34" s="24">
        <v>416489</v>
      </c>
      <c r="H34" s="24"/>
      <c r="I34" s="24"/>
      <c r="J34" s="24">
        <v>416489</v>
      </c>
      <c r="K34" s="24">
        <v>408520</v>
      </c>
      <c r="L34" s="24">
        <v>281500</v>
      </c>
      <c r="M34" s="24">
        <v>528730</v>
      </c>
      <c r="N34" s="24">
        <v>1218750</v>
      </c>
      <c r="O34" s="24">
        <v>725356</v>
      </c>
      <c r="P34" s="24">
        <v>661932</v>
      </c>
      <c r="Q34" s="24"/>
      <c r="R34" s="24">
        <v>1387288</v>
      </c>
      <c r="S34" s="24"/>
      <c r="T34" s="24"/>
      <c r="U34" s="24">
        <v>622713</v>
      </c>
      <c r="V34" s="24">
        <v>622713</v>
      </c>
      <c r="W34" s="24">
        <v>3645240</v>
      </c>
      <c r="X34" s="24">
        <v>5816818</v>
      </c>
      <c r="Y34" s="24">
        <v>-2171578</v>
      </c>
      <c r="Z34" s="6">
        <v>-37.33</v>
      </c>
      <c r="AA34" s="22">
        <v>5816818</v>
      </c>
    </row>
    <row r="35" spans="1:27" ht="12.75">
      <c r="A35" s="5" t="s">
        <v>38</v>
      </c>
      <c r="B35" s="3"/>
      <c r="C35" s="22">
        <v>16188294</v>
      </c>
      <c r="D35" s="22"/>
      <c r="E35" s="23">
        <v>2838142</v>
      </c>
      <c r="F35" s="24">
        <v>13389873</v>
      </c>
      <c r="G35" s="24">
        <v>449709</v>
      </c>
      <c r="H35" s="24"/>
      <c r="I35" s="24"/>
      <c r="J35" s="24">
        <v>449709</v>
      </c>
      <c r="K35" s="24">
        <v>286434</v>
      </c>
      <c r="L35" s="24">
        <v>218481</v>
      </c>
      <c r="M35" s="24">
        <v>359956</v>
      </c>
      <c r="N35" s="24">
        <v>864871</v>
      </c>
      <c r="O35" s="24">
        <v>434068</v>
      </c>
      <c r="P35" s="24">
        <v>433740</v>
      </c>
      <c r="Q35" s="24"/>
      <c r="R35" s="24">
        <v>867808</v>
      </c>
      <c r="S35" s="24">
        <v>1152041</v>
      </c>
      <c r="T35" s="24">
        <v>-4012383</v>
      </c>
      <c r="U35" s="24">
        <v>4150394</v>
      </c>
      <c r="V35" s="24">
        <v>1290052</v>
      </c>
      <c r="W35" s="24">
        <v>3472440</v>
      </c>
      <c r="X35" s="24">
        <v>13389873</v>
      </c>
      <c r="Y35" s="24">
        <v>-9917433</v>
      </c>
      <c r="Z35" s="6">
        <v>-74.07</v>
      </c>
      <c r="AA35" s="22">
        <v>13389873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456254</v>
      </c>
      <c r="D37" s="25"/>
      <c r="E37" s="26">
        <v>501205</v>
      </c>
      <c r="F37" s="27">
        <v>466805</v>
      </c>
      <c r="G37" s="27">
        <v>32231</v>
      </c>
      <c r="H37" s="27"/>
      <c r="I37" s="27"/>
      <c r="J37" s="27">
        <v>32231</v>
      </c>
      <c r="K37" s="27">
        <v>37278</v>
      </c>
      <c r="L37" s="27">
        <v>17708</v>
      </c>
      <c r="M37" s="27">
        <v>33922</v>
      </c>
      <c r="N37" s="27">
        <v>88908</v>
      </c>
      <c r="O37" s="27">
        <v>56761</v>
      </c>
      <c r="P37" s="27">
        <v>48472</v>
      </c>
      <c r="Q37" s="27"/>
      <c r="R37" s="27">
        <v>105233</v>
      </c>
      <c r="S37" s="27"/>
      <c r="T37" s="27"/>
      <c r="U37" s="27">
        <v>65930</v>
      </c>
      <c r="V37" s="27">
        <v>65930</v>
      </c>
      <c r="W37" s="27">
        <v>292302</v>
      </c>
      <c r="X37" s="27">
        <v>466805</v>
      </c>
      <c r="Y37" s="27">
        <v>-174503</v>
      </c>
      <c r="Z37" s="7">
        <v>-37.38</v>
      </c>
      <c r="AA37" s="25">
        <v>466805</v>
      </c>
    </row>
    <row r="38" spans="1:27" ht="12.75">
      <c r="A38" s="2" t="s">
        <v>41</v>
      </c>
      <c r="B38" s="8"/>
      <c r="C38" s="19">
        <f aca="true" t="shared" si="7" ref="C38:Y38">SUM(C39:C41)</f>
        <v>22652319</v>
      </c>
      <c r="D38" s="19">
        <f>SUM(D39:D41)</f>
        <v>0</v>
      </c>
      <c r="E38" s="20">
        <f t="shared" si="7"/>
        <v>20285970</v>
      </c>
      <c r="F38" s="21">
        <f t="shared" si="7"/>
        <v>24146560</v>
      </c>
      <c r="G38" s="21">
        <f t="shared" si="7"/>
        <v>1615138</v>
      </c>
      <c r="H38" s="21">
        <f t="shared" si="7"/>
        <v>0</v>
      </c>
      <c r="I38" s="21">
        <f t="shared" si="7"/>
        <v>0</v>
      </c>
      <c r="J38" s="21">
        <f t="shared" si="7"/>
        <v>1615138</v>
      </c>
      <c r="K38" s="21">
        <f t="shared" si="7"/>
        <v>1912255</v>
      </c>
      <c r="L38" s="21">
        <f t="shared" si="7"/>
        <v>1925091</v>
      </c>
      <c r="M38" s="21">
        <f t="shared" si="7"/>
        <v>1624878</v>
      </c>
      <c r="N38" s="21">
        <f t="shared" si="7"/>
        <v>5462224</v>
      </c>
      <c r="O38" s="21">
        <f t="shared" si="7"/>
        <v>2869952</v>
      </c>
      <c r="P38" s="21">
        <f t="shared" si="7"/>
        <v>2610403</v>
      </c>
      <c r="Q38" s="21">
        <f t="shared" si="7"/>
        <v>0</v>
      </c>
      <c r="R38" s="21">
        <f t="shared" si="7"/>
        <v>5480355</v>
      </c>
      <c r="S38" s="21">
        <f t="shared" si="7"/>
        <v>1861</v>
      </c>
      <c r="T38" s="21">
        <f t="shared" si="7"/>
        <v>35803</v>
      </c>
      <c r="U38" s="21">
        <f t="shared" si="7"/>
        <v>3202823</v>
      </c>
      <c r="V38" s="21">
        <f t="shared" si="7"/>
        <v>3240487</v>
      </c>
      <c r="W38" s="21">
        <f t="shared" si="7"/>
        <v>15798204</v>
      </c>
      <c r="X38" s="21">
        <f t="shared" si="7"/>
        <v>24146560</v>
      </c>
      <c r="Y38" s="21">
        <f t="shared" si="7"/>
        <v>-8348356</v>
      </c>
      <c r="Z38" s="4">
        <f>+IF(X38&lt;&gt;0,+(Y38/X38)*100,0)</f>
        <v>-34.57368668663363</v>
      </c>
      <c r="AA38" s="19">
        <f>SUM(AA39:AA41)</f>
        <v>24146560</v>
      </c>
    </row>
    <row r="39" spans="1:27" ht="12.75">
      <c r="A39" s="5" t="s">
        <v>42</v>
      </c>
      <c r="B39" s="3"/>
      <c r="C39" s="22">
        <v>6388552</v>
      </c>
      <c r="D39" s="22"/>
      <c r="E39" s="23">
        <v>4813564</v>
      </c>
      <c r="F39" s="24">
        <v>4558529</v>
      </c>
      <c r="G39" s="24">
        <v>312710</v>
      </c>
      <c r="H39" s="24"/>
      <c r="I39" s="24"/>
      <c r="J39" s="24">
        <v>312710</v>
      </c>
      <c r="K39" s="24">
        <v>292549</v>
      </c>
      <c r="L39" s="24">
        <v>215564</v>
      </c>
      <c r="M39" s="24">
        <v>332057</v>
      </c>
      <c r="N39" s="24">
        <v>840170</v>
      </c>
      <c r="O39" s="24">
        <v>496381</v>
      </c>
      <c r="P39" s="24">
        <v>476165</v>
      </c>
      <c r="Q39" s="24"/>
      <c r="R39" s="24">
        <v>972546</v>
      </c>
      <c r="S39" s="24"/>
      <c r="T39" s="24"/>
      <c r="U39" s="24">
        <v>318287</v>
      </c>
      <c r="V39" s="24">
        <v>318287</v>
      </c>
      <c r="W39" s="24">
        <v>2443713</v>
      </c>
      <c r="X39" s="24">
        <v>4558529</v>
      </c>
      <c r="Y39" s="24">
        <v>-2114816</v>
      </c>
      <c r="Z39" s="6">
        <v>-46.39</v>
      </c>
      <c r="AA39" s="22">
        <v>4558529</v>
      </c>
    </row>
    <row r="40" spans="1:27" ht="12.75">
      <c r="A40" s="5" t="s">
        <v>43</v>
      </c>
      <c r="B40" s="3"/>
      <c r="C40" s="22">
        <v>16263767</v>
      </c>
      <c r="D40" s="22"/>
      <c r="E40" s="23">
        <v>15472406</v>
      </c>
      <c r="F40" s="24">
        <v>19588031</v>
      </c>
      <c r="G40" s="24">
        <v>1302428</v>
      </c>
      <c r="H40" s="24"/>
      <c r="I40" s="24"/>
      <c r="J40" s="24">
        <v>1302428</v>
      </c>
      <c r="K40" s="24">
        <v>1619706</v>
      </c>
      <c r="L40" s="24">
        <v>1709527</v>
      </c>
      <c r="M40" s="24">
        <v>1292821</v>
      </c>
      <c r="N40" s="24">
        <v>4622054</v>
      </c>
      <c r="O40" s="24">
        <v>2373571</v>
      </c>
      <c r="P40" s="24">
        <v>2134238</v>
      </c>
      <c r="Q40" s="24"/>
      <c r="R40" s="24">
        <v>4507809</v>
      </c>
      <c r="S40" s="24">
        <v>1861</v>
      </c>
      <c r="T40" s="24">
        <v>35803</v>
      </c>
      <c r="U40" s="24">
        <v>2884536</v>
      </c>
      <c r="V40" s="24">
        <v>2922200</v>
      </c>
      <c r="W40" s="24">
        <v>13354491</v>
      </c>
      <c r="X40" s="24">
        <v>19588031</v>
      </c>
      <c r="Y40" s="24">
        <v>-6233540</v>
      </c>
      <c r="Z40" s="6">
        <v>-31.82</v>
      </c>
      <c r="AA40" s="22">
        <v>19588031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82243139</v>
      </c>
      <c r="D42" s="19">
        <f>SUM(D43:D46)</f>
        <v>0</v>
      </c>
      <c r="E42" s="20">
        <f t="shared" si="8"/>
        <v>58078014</v>
      </c>
      <c r="F42" s="21">
        <f t="shared" si="8"/>
        <v>96831868</v>
      </c>
      <c r="G42" s="21">
        <f t="shared" si="8"/>
        <v>11631212</v>
      </c>
      <c r="H42" s="21">
        <f t="shared" si="8"/>
        <v>-2227</v>
      </c>
      <c r="I42" s="21">
        <f t="shared" si="8"/>
        <v>-4308</v>
      </c>
      <c r="J42" s="21">
        <f t="shared" si="8"/>
        <v>11624677</v>
      </c>
      <c r="K42" s="21">
        <f t="shared" si="8"/>
        <v>8702170</v>
      </c>
      <c r="L42" s="21">
        <f t="shared" si="8"/>
        <v>7320895</v>
      </c>
      <c r="M42" s="21">
        <f t="shared" si="8"/>
        <v>9821990</v>
      </c>
      <c r="N42" s="21">
        <f t="shared" si="8"/>
        <v>25845055</v>
      </c>
      <c r="O42" s="21">
        <f t="shared" si="8"/>
        <v>7333262</v>
      </c>
      <c r="P42" s="21">
        <f t="shared" si="8"/>
        <v>14974896</v>
      </c>
      <c r="Q42" s="21">
        <f t="shared" si="8"/>
        <v>-1508</v>
      </c>
      <c r="R42" s="21">
        <f t="shared" si="8"/>
        <v>22306650</v>
      </c>
      <c r="S42" s="21">
        <f t="shared" si="8"/>
        <v>4461471</v>
      </c>
      <c r="T42" s="21">
        <f t="shared" si="8"/>
        <v>6763976</v>
      </c>
      <c r="U42" s="21">
        <f t="shared" si="8"/>
        <v>13030796</v>
      </c>
      <c r="V42" s="21">
        <f t="shared" si="8"/>
        <v>24256243</v>
      </c>
      <c r="W42" s="21">
        <f t="shared" si="8"/>
        <v>84032625</v>
      </c>
      <c r="X42" s="21">
        <f t="shared" si="8"/>
        <v>96831868</v>
      </c>
      <c r="Y42" s="21">
        <f t="shared" si="8"/>
        <v>-12799243</v>
      </c>
      <c r="Z42" s="4">
        <f>+IF(X42&lt;&gt;0,+(Y42/X42)*100,0)</f>
        <v>-13.21800690656923</v>
      </c>
      <c r="AA42" s="19">
        <f>SUM(AA43:AA46)</f>
        <v>96831868</v>
      </c>
    </row>
    <row r="43" spans="1:27" ht="12.75">
      <c r="A43" s="5" t="s">
        <v>46</v>
      </c>
      <c r="B43" s="3"/>
      <c r="C43" s="22">
        <v>55644218</v>
      </c>
      <c r="D43" s="22"/>
      <c r="E43" s="23">
        <v>26965698</v>
      </c>
      <c r="F43" s="24">
        <v>59967905</v>
      </c>
      <c r="G43" s="24">
        <v>7701400</v>
      </c>
      <c r="H43" s="24"/>
      <c r="I43" s="24"/>
      <c r="J43" s="24">
        <v>7701400</v>
      </c>
      <c r="K43" s="24">
        <v>4832709</v>
      </c>
      <c r="L43" s="24">
        <v>4859023</v>
      </c>
      <c r="M43" s="24">
        <v>4678573</v>
      </c>
      <c r="N43" s="24">
        <v>14370305</v>
      </c>
      <c r="O43" s="24">
        <v>909407</v>
      </c>
      <c r="P43" s="24">
        <v>8349858</v>
      </c>
      <c r="Q43" s="24"/>
      <c r="R43" s="24">
        <v>9259265</v>
      </c>
      <c r="S43" s="24">
        <v>3917034</v>
      </c>
      <c r="T43" s="24">
        <v>4387906</v>
      </c>
      <c r="U43" s="24">
        <v>7672852</v>
      </c>
      <c r="V43" s="24">
        <v>15977792</v>
      </c>
      <c r="W43" s="24">
        <v>47308762</v>
      </c>
      <c r="X43" s="24">
        <v>59967905</v>
      </c>
      <c r="Y43" s="24">
        <v>-12659143</v>
      </c>
      <c r="Z43" s="6">
        <v>-21.11</v>
      </c>
      <c r="AA43" s="22">
        <v>59967905</v>
      </c>
    </row>
    <row r="44" spans="1:27" ht="12.75">
      <c r="A44" s="5" t="s">
        <v>47</v>
      </c>
      <c r="B44" s="3"/>
      <c r="C44" s="22">
        <v>7756168</v>
      </c>
      <c r="D44" s="22"/>
      <c r="E44" s="23">
        <v>9894064</v>
      </c>
      <c r="F44" s="24">
        <v>11160976</v>
      </c>
      <c r="G44" s="24">
        <v>2623583</v>
      </c>
      <c r="H44" s="24"/>
      <c r="I44" s="24"/>
      <c r="J44" s="24">
        <v>2623583</v>
      </c>
      <c r="K44" s="24">
        <v>2333841</v>
      </c>
      <c r="L44" s="24">
        <v>1533553</v>
      </c>
      <c r="M44" s="24">
        <v>3605153</v>
      </c>
      <c r="N44" s="24">
        <v>7472547</v>
      </c>
      <c r="O44" s="24">
        <v>3993549</v>
      </c>
      <c r="P44" s="24">
        <v>4489721</v>
      </c>
      <c r="Q44" s="24"/>
      <c r="R44" s="24">
        <v>8483270</v>
      </c>
      <c r="S44" s="24">
        <v>387089</v>
      </c>
      <c r="T44" s="24">
        <v>1869653</v>
      </c>
      <c r="U44" s="24">
        <v>2806812</v>
      </c>
      <c r="V44" s="24">
        <v>5063554</v>
      </c>
      <c r="W44" s="24">
        <v>23642954</v>
      </c>
      <c r="X44" s="24">
        <v>11160976</v>
      </c>
      <c r="Y44" s="24">
        <v>12481978</v>
      </c>
      <c r="Z44" s="6">
        <v>111.84</v>
      </c>
      <c r="AA44" s="22">
        <v>11160976</v>
      </c>
    </row>
    <row r="45" spans="1:27" ht="12.75">
      <c r="A45" s="5" t="s">
        <v>48</v>
      </c>
      <c r="B45" s="3"/>
      <c r="C45" s="25">
        <v>7824624</v>
      </c>
      <c r="D45" s="25"/>
      <c r="E45" s="26">
        <v>8894300</v>
      </c>
      <c r="F45" s="27">
        <v>14335667</v>
      </c>
      <c r="G45" s="27">
        <v>598460</v>
      </c>
      <c r="H45" s="27">
        <v>-2227</v>
      </c>
      <c r="I45" s="27">
        <v>-4308</v>
      </c>
      <c r="J45" s="27">
        <v>591925</v>
      </c>
      <c r="K45" s="27">
        <v>578670</v>
      </c>
      <c r="L45" s="27">
        <v>376050</v>
      </c>
      <c r="M45" s="27">
        <v>660535</v>
      </c>
      <c r="N45" s="27">
        <v>1615255</v>
      </c>
      <c r="O45" s="27">
        <v>1111094</v>
      </c>
      <c r="P45" s="27">
        <v>1059115</v>
      </c>
      <c r="Q45" s="27">
        <v>-1508</v>
      </c>
      <c r="R45" s="27">
        <v>2168701</v>
      </c>
      <c r="S45" s="27">
        <v>700</v>
      </c>
      <c r="T45" s="27">
        <v>349895</v>
      </c>
      <c r="U45" s="27">
        <v>847772</v>
      </c>
      <c r="V45" s="27">
        <v>1198367</v>
      </c>
      <c r="W45" s="27">
        <v>5574248</v>
      </c>
      <c r="X45" s="27">
        <v>14335667</v>
      </c>
      <c r="Y45" s="27">
        <v>-8761419</v>
      </c>
      <c r="Z45" s="7">
        <v>-61.12</v>
      </c>
      <c r="AA45" s="25">
        <v>14335667</v>
      </c>
    </row>
    <row r="46" spans="1:27" ht="12.75">
      <c r="A46" s="5" t="s">
        <v>49</v>
      </c>
      <c r="B46" s="3"/>
      <c r="C46" s="22">
        <v>11018129</v>
      </c>
      <c r="D46" s="22"/>
      <c r="E46" s="23">
        <v>12323952</v>
      </c>
      <c r="F46" s="24">
        <v>11367320</v>
      </c>
      <c r="G46" s="24">
        <v>707769</v>
      </c>
      <c r="H46" s="24"/>
      <c r="I46" s="24"/>
      <c r="J46" s="24">
        <v>707769</v>
      </c>
      <c r="K46" s="24">
        <v>956950</v>
      </c>
      <c r="L46" s="24">
        <v>552269</v>
      </c>
      <c r="M46" s="24">
        <v>877729</v>
      </c>
      <c r="N46" s="24">
        <v>2386948</v>
      </c>
      <c r="O46" s="24">
        <v>1319212</v>
      </c>
      <c r="P46" s="24">
        <v>1076202</v>
      </c>
      <c r="Q46" s="24"/>
      <c r="R46" s="24">
        <v>2395414</v>
      </c>
      <c r="S46" s="24">
        <v>156648</v>
      </c>
      <c r="T46" s="24">
        <v>156522</v>
      </c>
      <c r="U46" s="24">
        <v>1703360</v>
      </c>
      <c r="V46" s="24">
        <v>2016530</v>
      </c>
      <c r="W46" s="24">
        <v>7506661</v>
      </c>
      <c r="X46" s="24">
        <v>11367320</v>
      </c>
      <c r="Y46" s="24">
        <v>-3860659</v>
      </c>
      <c r="Z46" s="6">
        <v>-33.96</v>
      </c>
      <c r="AA46" s="22">
        <v>11367320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233943866</v>
      </c>
      <c r="D48" s="40">
        <f>+D28+D32+D38+D42+D47</f>
        <v>0</v>
      </c>
      <c r="E48" s="41">
        <f t="shared" si="9"/>
        <v>166222130</v>
      </c>
      <c r="F48" s="42">
        <f t="shared" si="9"/>
        <v>353929203</v>
      </c>
      <c r="G48" s="42">
        <f t="shared" si="9"/>
        <v>17766511</v>
      </c>
      <c r="H48" s="42">
        <f t="shared" si="9"/>
        <v>101168</v>
      </c>
      <c r="I48" s="42">
        <f t="shared" si="9"/>
        <v>10993909</v>
      </c>
      <c r="J48" s="42">
        <f t="shared" si="9"/>
        <v>28861588</v>
      </c>
      <c r="K48" s="42">
        <f t="shared" si="9"/>
        <v>25970166</v>
      </c>
      <c r="L48" s="42">
        <f t="shared" si="9"/>
        <v>16536556</v>
      </c>
      <c r="M48" s="42">
        <f t="shared" si="9"/>
        <v>19217916</v>
      </c>
      <c r="N48" s="42">
        <f t="shared" si="9"/>
        <v>61724638</v>
      </c>
      <c r="O48" s="42">
        <f t="shared" si="9"/>
        <v>16318517</v>
      </c>
      <c r="P48" s="42">
        <f t="shared" si="9"/>
        <v>33181179</v>
      </c>
      <c r="Q48" s="42">
        <f t="shared" si="9"/>
        <v>-20929</v>
      </c>
      <c r="R48" s="42">
        <f t="shared" si="9"/>
        <v>49478767</v>
      </c>
      <c r="S48" s="42">
        <f t="shared" si="9"/>
        <v>6556973</v>
      </c>
      <c r="T48" s="42">
        <f t="shared" si="9"/>
        <v>3888990</v>
      </c>
      <c r="U48" s="42">
        <f t="shared" si="9"/>
        <v>25879893</v>
      </c>
      <c r="V48" s="42">
        <f t="shared" si="9"/>
        <v>36325856</v>
      </c>
      <c r="W48" s="42">
        <f t="shared" si="9"/>
        <v>176390849</v>
      </c>
      <c r="X48" s="42">
        <f t="shared" si="9"/>
        <v>353929203</v>
      </c>
      <c r="Y48" s="42">
        <f t="shared" si="9"/>
        <v>-177538354</v>
      </c>
      <c r="Z48" s="43">
        <f>+IF(X48&lt;&gt;0,+(Y48/X48)*100,0)</f>
        <v>-50.1621093979069</v>
      </c>
      <c r="AA48" s="40">
        <f>+AA28+AA32+AA38+AA42+AA47</f>
        <v>353929203</v>
      </c>
    </row>
    <row r="49" spans="1:27" ht="12.75">
      <c r="A49" s="14" t="s">
        <v>77</v>
      </c>
      <c r="B49" s="15"/>
      <c r="C49" s="44">
        <f aca="true" t="shared" si="10" ref="C49:Y49">+C25-C48</f>
        <v>61393044</v>
      </c>
      <c r="D49" s="44">
        <f>+D25-D48</f>
        <v>0</v>
      </c>
      <c r="E49" s="45">
        <f t="shared" si="10"/>
        <v>35693085</v>
      </c>
      <c r="F49" s="46">
        <f t="shared" si="10"/>
        <v>34106150</v>
      </c>
      <c r="G49" s="46">
        <f t="shared" si="10"/>
        <v>3989098</v>
      </c>
      <c r="H49" s="46">
        <f t="shared" si="10"/>
        <v>617102</v>
      </c>
      <c r="I49" s="46">
        <f t="shared" si="10"/>
        <v>-10299115</v>
      </c>
      <c r="J49" s="46">
        <f t="shared" si="10"/>
        <v>-5692915</v>
      </c>
      <c r="K49" s="46">
        <f t="shared" si="10"/>
        <v>-11796626</v>
      </c>
      <c r="L49" s="46">
        <f t="shared" si="10"/>
        <v>-3003894</v>
      </c>
      <c r="M49" s="46">
        <f t="shared" si="10"/>
        <v>-1005905</v>
      </c>
      <c r="N49" s="46">
        <f t="shared" si="10"/>
        <v>-15806425</v>
      </c>
      <c r="O49" s="46">
        <f t="shared" si="10"/>
        <v>-8762008</v>
      </c>
      <c r="P49" s="46">
        <f t="shared" si="10"/>
        <v>-4649305</v>
      </c>
      <c r="Q49" s="46">
        <f t="shared" si="10"/>
        <v>7536324</v>
      </c>
      <c r="R49" s="46">
        <f t="shared" si="10"/>
        <v>-5874989</v>
      </c>
      <c r="S49" s="46">
        <f t="shared" si="10"/>
        <v>22611011</v>
      </c>
      <c r="T49" s="46">
        <f t="shared" si="10"/>
        <v>4494420</v>
      </c>
      <c r="U49" s="46">
        <f t="shared" si="10"/>
        <v>39260290</v>
      </c>
      <c r="V49" s="46">
        <f t="shared" si="10"/>
        <v>66365721</v>
      </c>
      <c r="W49" s="46">
        <f t="shared" si="10"/>
        <v>38991392</v>
      </c>
      <c r="X49" s="46">
        <f>IF(F25=F48,0,X25-X48)</f>
        <v>34106150</v>
      </c>
      <c r="Y49" s="46">
        <f t="shared" si="10"/>
        <v>4885242</v>
      </c>
      <c r="Z49" s="47">
        <f>+IF(X49&lt;&gt;0,+(Y49/X49)*100,0)</f>
        <v>14.32363957819924</v>
      </c>
      <c r="AA49" s="44">
        <f>+AA25-AA48</f>
        <v>34106150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419074338</v>
      </c>
      <c r="D5" s="19">
        <f>SUM(D6:D8)</f>
        <v>0</v>
      </c>
      <c r="E5" s="20">
        <f t="shared" si="0"/>
        <v>472144725</v>
      </c>
      <c r="F5" s="21">
        <f t="shared" si="0"/>
        <v>501806170</v>
      </c>
      <c r="G5" s="21">
        <f t="shared" si="0"/>
        <v>173947687</v>
      </c>
      <c r="H5" s="21">
        <f t="shared" si="0"/>
        <v>9587012</v>
      </c>
      <c r="I5" s="21">
        <f t="shared" si="0"/>
        <v>12337961</v>
      </c>
      <c r="J5" s="21">
        <f t="shared" si="0"/>
        <v>195872660</v>
      </c>
      <c r="K5" s="21">
        <f t="shared" si="0"/>
        <v>7952140</v>
      </c>
      <c r="L5" s="21">
        <f t="shared" si="0"/>
        <v>10150090</v>
      </c>
      <c r="M5" s="21">
        <f t="shared" si="0"/>
        <v>7470022</v>
      </c>
      <c r="N5" s="21">
        <f t="shared" si="0"/>
        <v>25572252</v>
      </c>
      <c r="O5" s="21">
        <f t="shared" si="0"/>
        <v>144600814</v>
      </c>
      <c r="P5" s="21">
        <f t="shared" si="0"/>
        <v>10499799</v>
      </c>
      <c r="Q5" s="21">
        <f t="shared" si="0"/>
        <v>110584355</v>
      </c>
      <c r="R5" s="21">
        <f t="shared" si="0"/>
        <v>265684968</v>
      </c>
      <c r="S5" s="21">
        <f t="shared" si="0"/>
        <v>5485488</v>
      </c>
      <c r="T5" s="21">
        <f t="shared" si="0"/>
        <v>12101782</v>
      </c>
      <c r="U5" s="21">
        <f t="shared" si="0"/>
        <v>3716531</v>
      </c>
      <c r="V5" s="21">
        <f t="shared" si="0"/>
        <v>21303801</v>
      </c>
      <c r="W5" s="21">
        <f t="shared" si="0"/>
        <v>508433681</v>
      </c>
      <c r="X5" s="21">
        <f t="shared" si="0"/>
        <v>501806170</v>
      </c>
      <c r="Y5" s="21">
        <f t="shared" si="0"/>
        <v>6627511</v>
      </c>
      <c r="Z5" s="4">
        <f>+IF(X5&lt;&gt;0,+(Y5/X5)*100,0)</f>
        <v>1.320731269605553</v>
      </c>
      <c r="AA5" s="19">
        <f>SUM(AA6:AA8)</f>
        <v>501806170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419074338</v>
      </c>
      <c r="D7" s="25"/>
      <c r="E7" s="26">
        <v>472144725</v>
      </c>
      <c r="F7" s="27">
        <v>501806170</v>
      </c>
      <c r="G7" s="27">
        <v>173947687</v>
      </c>
      <c r="H7" s="27">
        <v>9587012</v>
      </c>
      <c r="I7" s="27">
        <v>12337961</v>
      </c>
      <c r="J7" s="27">
        <v>195872660</v>
      </c>
      <c r="K7" s="27">
        <v>7952140</v>
      </c>
      <c r="L7" s="27">
        <v>10150090</v>
      </c>
      <c r="M7" s="27">
        <v>7470022</v>
      </c>
      <c r="N7" s="27">
        <v>25572252</v>
      </c>
      <c r="O7" s="27">
        <v>144600814</v>
      </c>
      <c r="P7" s="27">
        <v>10499799</v>
      </c>
      <c r="Q7" s="27">
        <v>110584355</v>
      </c>
      <c r="R7" s="27">
        <v>265684968</v>
      </c>
      <c r="S7" s="27">
        <v>5485488</v>
      </c>
      <c r="T7" s="27">
        <v>12101782</v>
      </c>
      <c r="U7" s="27">
        <v>3716531</v>
      </c>
      <c r="V7" s="27">
        <v>21303801</v>
      </c>
      <c r="W7" s="27">
        <v>508433681</v>
      </c>
      <c r="X7" s="27">
        <v>501806170</v>
      </c>
      <c r="Y7" s="27">
        <v>6627511</v>
      </c>
      <c r="Z7" s="7">
        <v>1.32</v>
      </c>
      <c r="AA7" s="25">
        <v>501806170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6150865</v>
      </c>
      <c r="D9" s="19">
        <f>SUM(D10:D14)</f>
        <v>0</v>
      </c>
      <c r="E9" s="20">
        <f t="shared" si="1"/>
        <v>147414</v>
      </c>
      <c r="F9" s="21">
        <f t="shared" si="1"/>
        <v>747471</v>
      </c>
      <c r="G9" s="21">
        <f t="shared" si="1"/>
        <v>15738</v>
      </c>
      <c r="H9" s="21">
        <f t="shared" si="1"/>
        <v>15668</v>
      </c>
      <c r="I9" s="21">
        <f t="shared" si="1"/>
        <v>13932</v>
      </c>
      <c r="J9" s="21">
        <f t="shared" si="1"/>
        <v>45338</v>
      </c>
      <c r="K9" s="21">
        <f t="shared" si="1"/>
        <v>13463</v>
      </c>
      <c r="L9" s="21">
        <f t="shared" si="1"/>
        <v>6267</v>
      </c>
      <c r="M9" s="21">
        <f t="shared" si="1"/>
        <v>4828</v>
      </c>
      <c r="N9" s="21">
        <f t="shared" si="1"/>
        <v>24558</v>
      </c>
      <c r="O9" s="21">
        <f t="shared" si="1"/>
        <v>7276</v>
      </c>
      <c r="P9" s="21">
        <f t="shared" si="1"/>
        <v>10163</v>
      </c>
      <c r="Q9" s="21">
        <f t="shared" si="1"/>
        <v>4131</v>
      </c>
      <c r="R9" s="21">
        <f t="shared" si="1"/>
        <v>21570</v>
      </c>
      <c r="S9" s="21">
        <f t="shared" si="1"/>
        <v>2626</v>
      </c>
      <c r="T9" s="21">
        <f t="shared" si="1"/>
        <v>2626</v>
      </c>
      <c r="U9" s="21">
        <f t="shared" si="1"/>
        <v>598626</v>
      </c>
      <c r="V9" s="21">
        <f t="shared" si="1"/>
        <v>603878</v>
      </c>
      <c r="W9" s="21">
        <f t="shared" si="1"/>
        <v>695344</v>
      </c>
      <c r="X9" s="21">
        <f t="shared" si="1"/>
        <v>747471</v>
      </c>
      <c r="Y9" s="21">
        <f t="shared" si="1"/>
        <v>-52127</v>
      </c>
      <c r="Z9" s="4">
        <f>+IF(X9&lt;&gt;0,+(Y9/X9)*100,0)</f>
        <v>-6.973782260448901</v>
      </c>
      <c r="AA9" s="19">
        <f>SUM(AA10:AA14)</f>
        <v>747471</v>
      </c>
    </row>
    <row r="10" spans="1:27" ht="12.75">
      <c r="A10" s="5" t="s">
        <v>36</v>
      </c>
      <c r="B10" s="3"/>
      <c r="C10" s="22">
        <v>6096745</v>
      </c>
      <c r="D10" s="22"/>
      <c r="E10" s="23">
        <v>135956</v>
      </c>
      <c r="F10" s="24">
        <v>736013</v>
      </c>
      <c r="G10" s="24">
        <v>15738</v>
      </c>
      <c r="H10" s="24">
        <v>14372</v>
      </c>
      <c r="I10" s="24">
        <v>10454</v>
      </c>
      <c r="J10" s="24">
        <v>40564</v>
      </c>
      <c r="K10" s="24">
        <v>13154</v>
      </c>
      <c r="L10" s="24">
        <v>6267</v>
      </c>
      <c r="M10" s="24">
        <v>4828</v>
      </c>
      <c r="N10" s="24">
        <v>24249</v>
      </c>
      <c r="O10" s="24">
        <v>6967</v>
      </c>
      <c r="P10" s="24">
        <v>10163</v>
      </c>
      <c r="Q10" s="24">
        <v>4131</v>
      </c>
      <c r="R10" s="24">
        <v>21261</v>
      </c>
      <c r="S10" s="24">
        <v>2626</v>
      </c>
      <c r="T10" s="24">
        <v>2626</v>
      </c>
      <c r="U10" s="24">
        <v>598626</v>
      </c>
      <c r="V10" s="24">
        <v>603878</v>
      </c>
      <c r="W10" s="24">
        <v>689952</v>
      </c>
      <c r="X10" s="24">
        <v>736013</v>
      </c>
      <c r="Y10" s="24">
        <v>-46061</v>
      </c>
      <c r="Z10" s="6">
        <v>-6.26</v>
      </c>
      <c r="AA10" s="22">
        <v>736013</v>
      </c>
    </row>
    <row r="11" spans="1:27" ht="12.75">
      <c r="A11" s="5" t="s">
        <v>37</v>
      </c>
      <c r="B11" s="3"/>
      <c r="C11" s="22">
        <v>51341</v>
      </c>
      <c r="D11" s="22"/>
      <c r="E11" s="23">
        <v>11458</v>
      </c>
      <c r="F11" s="24">
        <v>11458</v>
      </c>
      <c r="G11" s="24"/>
      <c r="H11" s="24">
        <v>1296</v>
      </c>
      <c r="I11" s="24">
        <v>3478</v>
      </c>
      <c r="J11" s="24">
        <v>4774</v>
      </c>
      <c r="K11" s="24">
        <v>309</v>
      </c>
      <c r="L11" s="24"/>
      <c r="M11" s="24"/>
      <c r="N11" s="24">
        <v>309</v>
      </c>
      <c r="O11" s="24">
        <v>309</v>
      </c>
      <c r="P11" s="24"/>
      <c r="Q11" s="24"/>
      <c r="R11" s="24">
        <v>309</v>
      </c>
      <c r="S11" s="24"/>
      <c r="T11" s="24"/>
      <c r="U11" s="24"/>
      <c r="V11" s="24"/>
      <c r="W11" s="24">
        <v>5392</v>
      </c>
      <c r="X11" s="24">
        <v>11458</v>
      </c>
      <c r="Y11" s="24">
        <v>-6066</v>
      </c>
      <c r="Z11" s="6">
        <v>-52.94</v>
      </c>
      <c r="AA11" s="22">
        <v>11458</v>
      </c>
    </row>
    <row r="12" spans="1:27" ht="12.75">
      <c r="A12" s="5" t="s">
        <v>38</v>
      </c>
      <c r="B12" s="3"/>
      <c r="C12" s="22">
        <v>2779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151632770</v>
      </c>
      <c r="D15" s="19">
        <f>SUM(D16:D18)</f>
        <v>0</v>
      </c>
      <c r="E15" s="20">
        <f t="shared" si="2"/>
        <v>145069743</v>
      </c>
      <c r="F15" s="21">
        <f t="shared" si="2"/>
        <v>141608031</v>
      </c>
      <c r="G15" s="21">
        <f t="shared" si="2"/>
        <v>249909</v>
      </c>
      <c r="H15" s="21">
        <f t="shared" si="2"/>
        <v>334681</v>
      </c>
      <c r="I15" s="21">
        <f t="shared" si="2"/>
        <v>117535</v>
      </c>
      <c r="J15" s="21">
        <f t="shared" si="2"/>
        <v>702125</v>
      </c>
      <c r="K15" s="21">
        <f t="shared" si="2"/>
        <v>296607</v>
      </c>
      <c r="L15" s="21">
        <f t="shared" si="2"/>
        <v>320637</v>
      </c>
      <c r="M15" s="21">
        <f t="shared" si="2"/>
        <v>46722074</v>
      </c>
      <c r="N15" s="21">
        <f t="shared" si="2"/>
        <v>47339318</v>
      </c>
      <c r="O15" s="21">
        <f t="shared" si="2"/>
        <v>96785</v>
      </c>
      <c r="P15" s="21">
        <f t="shared" si="2"/>
        <v>263125</v>
      </c>
      <c r="Q15" s="21">
        <f t="shared" si="2"/>
        <v>255851</v>
      </c>
      <c r="R15" s="21">
        <f t="shared" si="2"/>
        <v>615761</v>
      </c>
      <c r="S15" s="21">
        <f t="shared" si="2"/>
        <v>830150</v>
      </c>
      <c r="T15" s="21">
        <f t="shared" si="2"/>
        <v>5930</v>
      </c>
      <c r="U15" s="21">
        <f t="shared" si="2"/>
        <v>35735</v>
      </c>
      <c r="V15" s="21">
        <f t="shared" si="2"/>
        <v>871815</v>
      </c>
      <c r="W15" s="21">
        <f t="shared" si="2"/>
        <v>49529019</v>
      </c>
      <c r="X15" s="21">
        <f t="shared" si="2"/>
        <v>141608031</v>
      </c>
      <c r="Y15" s="21">
        <f t="shared" si="2"/>
        <v>-92079012</v>
      </c>
      <c r="Z15" s="4">
        <f>+IF(X15&lt;&gt;0,+(Y15/X15)*100,0)</f>
        <v>-65.02386294743411</v>
      </c>
      <c r="AA15" s="19">
        <f>SUM(AA16:AA18)</f>
        <v>141608031</v>
      </c>
    </row>
    <row r="16" spans="1:27" ht="12.75">
      <c r="A16" s="5" t="s">
        <v>42</v>
      </c>
      <c r="B16" s="3"/>
      <c r="C16" s="22">
        <v>125828211</v>
      </c>
      <c r="D16" s="22"/>
      <c r="E16" s="23">
        <v>124519137</v>
      </c>
      <c r="F16" s="24">
        <v>124419803</v>
      </c>
      <c r="G16" s="24">
        <v>116976</v>
      </c>
      <c r="H16" s="24">
        <v>108788</v>
      </c>
      <c r="I16" s="24">
        <v>45134</v>
      </c>
      <c r="J16" s="24">
        <v>270898</v>
      </c>
      <c r="K16" s="24">
        <v>88452</v>
      </c>
      <c r="L16" s="24">
        <v>140218</v>
      </c>
      <c r="M16" s="24">
        <v>46731419</v>
      </c>
      <c r="N16" s="24">
        <v>46960089</v>
      </c>
      <c r="O16" s="24">
        <v>37785</v>
      </c>
      <c r="P16" s="24">
        <v>221367</v>
      </c>
      <c r="Q16" s="24">
        <v>42431</v>
      </c>
      <c r="R16" s="24">
        <v>301583</v>
      </c>
      <c r="S16" s="24"/>
      <c r="T16" s="24">
        <v>430</v>
      </c>
      <c r="U16" s="24">
        <v>23885</v>
      </c>
      <c r="V16" s="24">
        <v>24315</v>
      </c>
      <c r="W16" s="24">
        <v>47556885</v>
      </c>
      <c r="X16" s="24">
        <v>124419803</v>
      </c>
      <c r="Y16" s="24">
        <v>-76862918</v>
      </c>
      <c r="Z16" s="6">
        <v>-61.78</v>
      </c>
      <c r="AA16" s="22">
        <v>124419803</v>
      </c>
    </row>
    <row r="17" spans="1:27" ht="12.75">
      <c r="A17" s="5" t="s">
        <v>43</v>
      </c>
      <c r="B17" s="3"/>
      <c r="C17" s="22">
        <v>25804559</v>
      </c>
      <c r="D17" s="22"/>
      <c r="E17" s="23">
        <v>20550606</v>
      </c>
      <c r="F17" s="24">
        <v>17188228</v>
      </c>
      <c r="G17" s="24">
        <v>132933</v>
      </c>
      <c r="H17" s="24">
        <v>225893</v>
      </c>
      <c r="I17" s="24">
        <v>72401</v>
      </c>
      <c r="J17" s="24">
        <v>431227</v>
      </c>
      <c r="K17" s="24">
        <v>208155</v>
      </c>
      <c r="L17" s="24">
        <v>180419</v>
      </c>
      <c r="M17" s="24">
        <v>-9345</v>
      </c>
      <c r="N17" s="24">
        <v>379229</v>
      </c>
      <c r="O17" s="24">
        <v>59000</v>
      </c>
      <c r="P17" s="24">
        <v>41758</v>
      </c>
      <c r="Q17" s="24">
        <v>213420</v>
      </c>
      <c r="R17" s="24">
        <v>314178</v>
      </c>
      <c r="S17" s="24">
        <v>830150</v>
      </c>
      <c r="T17" s="24">
        <v>5500</v>
      </c>
      <c r="U17" s="24">
        <v>11850</v>
      </c>
      <c r="V17" s="24">
        <v>847500</v>
      </c>
      <c r="W17" s="24">
        <v>1972134</v>
      </c>
      <c r="X17" s="24">
        <v>17188228</v>
      </c>
      <c r="Y17" s="24">
        <v>-15216094</v>
      </c>
      <c r="Z17" s="6">
        <v>-88.53</v>
      </c>
      <c r="AA17" s="22">
        <v>17188228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183961437</v>
      </c>
      <c r="D19" s="19">
        <f>SUM(D20:D23)</f>
        <v>0</v>
      </c>
      <c r="E19" s="20">
        <f t="shared" si="3"/>
        <v>298927005</v>
      </c>
      <c r="F19" s="21">
        <f t="shared" si="3"/>
        <v>311160613</v>
      </c>
      <c r="G19" s="21">
        <f t="shared" si="3"/>
        <v>18520989</v>
      </c>
      <c r="H19" s="21">
        <f t="shared" si="3"/>
        <v>18690320</v>
      </c>
      <c r="I19" s="21">
        <f t="shared" si="3"/>
        <v>18799577</v>
      </c>
      <c r="J19" s="21">
        <f t="shared" si="3"/>
        <v>56010886</v>
      </c>
      <c r="K19" s="21">
        <f t="shared" si="3"/>
        <v>18882401</v>
      </c>
      <c r="L19" s="21">
        <f t="shared" si="3"/>
        <v>18962995</v>
      </c>
      <c r="M19" s="21">
        <f t="shared" si="3"/>
        <v>30198350</v>
      </c>
      <c r="N19" s="21">
        <f t="shared" si="3"/>
        <v>68043746</v>
      </c>
      <c r="O19" s="21">
        <f t="shared" si="3"/>
        <v>19020537</v>
      </c>
      <c r="P19" s="21">
        <f t="shared" si="3"/>
        <v>19382344</v>
      </c>
      <c r="Q19" s="21">
        <f t="shared" si="3"/>
        <v>19451876</v>
      </c>
      <c r="R19" s="21">
        <f t="shared" si="3"/>
        <v>57854757</v>
      </c>
      <c r="S19" s="21">
        <f t="shared" si="3"/>
        <v>19474856</v>
      </c>
      <c r="T19" s="21">
        <f t="shared" si="3"/>
        <v>19546244</v>
      </c>
      <c r="U19" s="21">
        <f t="shared" si="3"/>
        <v>19627550</v>
      </c>
      <c r="V19" s="21">
        <f t="shared" si="3"/>
        <v>58648650</v>
      </c>
      <c r="W19" s="21">
        <f t="shared" si="3"/>
        <v>240558039</v>
      </c>
      <c r="X19" s="21">
        <f t="shared" si="3"/>
        <v>311160613</v>
      </c>
      <c r="Y19" s="21">
        <f t="shared" si="3"/>
        <v>-70602574</v>
      </c>
      <c r="Z19" s="4">
        <f>+IF(X19&lt;&gt;0,+(Y19/X19)*100,0)</f>
        <v>-22.690074209360166</v>
      </c>
      <c r="AA19" s="19">
        <f>SUM(AA20:AA23)</f>
        <v>311160613</v>
      </c>
    </row>
    <row r="20" spans="1:27" ht="12.75">
      <c r="A20" s="5" t="s">
        <v>46</v>
      </c>
      <c r="B20" s="3"/>
      <c r="C20" s="22"/>
      <c r="D20" s="22"/>
      <c r="E20" s="23">
        <v>5000000</v>
      </c>
      <c r="F20" s="24">
        <v>5000000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5000000</v>
      </c>
      <c r="Y20" s="24">
        <v>-5000000</v>
      </c>
      <c r="Z20" s="6">
        <v>-100</v>
      </c>
      <c r="AA20" s="22">
        <v>5000000</v>
      </c>
    </row>
    <row r="21" spans="1:27" ht="12.75">
      <c r="A21" s="5" t="s">
        <v>47</v>
      </c>
      <c r="B21" s="3"/>
      <c r="C21" s="22">
        <v>143010130</v>
      </c>
      <c r="D21" s="22"/>
      <c r="E21" s="23">
        <v>237747116</v>
      </c>
      <c r="F21" s="24">
        <v>259206237</v>
      </c>
      <c r="G21" s="24">
        <v>14922384</v>
      </c>
      <c r="H21" s="24">
        <v>14969333</v>
      </c>
      <c r="I21" s="24">
        <v>15061022</v>
      </c>
      <c r="J21" s="24">
        <v>44952739</v>
      </c>
      <c r="K21" s="24">
        <v>15098648</v>
      </c>
      <c r="L21" s="24">
        <v>15148264</v>
      </c>
      <c r="M21" s="24">
        <v>25180328</v>
      </c>
      <c r="N21" s="24">
        <v>55427240</v>
      </c>
      <c r="O21" s="24">
        <v>15172528</v>
      </c>
      <c r="P21" s="24">
        <v>15459631</v>
      </c>
      <c r="Q21" s="24">
        <v>15514058</v>
      </c>
      <c r="R21" s="24">
        <v>46146217</v>
      </c>
      <c r="S21" s="24">
        <v>15543957</v>
      </c>
      <c r="T21" s="24">
        <v>15582931</v>
      </c>
      <c r="U21" s="24">
        <v>15586784</v>
      </c>
      <c r="V21" s="24">
        <v>46713672</v>
      </c>
      <c r="W21" s="24">
        <v>193239868</v>
      </c>
      <c r="X21" s="24">
        <v>259206237</v>
      </c>
      <c r="Y21" s="24">
        <v>-65966369</v>
      </c>
      <c r="Z21" s="6">
        <v>-25.45</v>
      </c>
      <c r="AA21" s="22">
        <v>259206237</v>
      </c>
    </row>
    <row r="22" spans="1:27" ht="12.75">
      <c r="A22" s="5" t="s">
        <v>48</v>
      </c>
      <c r="B22" s="3"/>
      <c r="C22" s="25">
        <v>1728480</v>
      </c>
      <c r="D22" s="25"/>
      <c r="E22" s="26">
        <v>2320573</v>
      </c>
      <c r="F22" s="27">
        <v>1735522</v>
      </c>
      <c r="G22" s="27">
        <v>143856</v>
      </c>
      <c r="H22" s="27">
        <v>144842</v>
      </c>
      <c r="I22" s="27">
        <v>126865</v>
      </c>
      <c r="J22" s="27">
        <v>415563</v>
      </c>
      <c r="K22" s="27">
        <v>151849</v>
      </c>
      <c r="L22" s="27">
        <v>165243</v>
      </c>
      <c r="M22" s="27">
        <v>140764</v>
      </c>
      <c r="N22" s="27">
        <v>457856</v>
      </c>
      <c r="O22" s="27">
        <v>158139</v>
      </c>
      <c r="P22" s="27">
        <v>161302</v>
      </c>
      <c r="Q22" s="27">
        <v>156019</v>
      </c>
      <c r="R22" s="27">
        <v>475460</v>
      </c>
      <c r="S22" s="27">
        <v>130129</v>
      </c>
      <c r="T22" s="27">
        <v>141546</v>
      </c>
      <c r="U22" s="27">
        <v>198264</v>
      </c>
      <c r="V22" s="27">
        <v>469939</v>
      </c>
      <c r="W22" s="27">
        <v>1818818</v>
      </c>
      <c r="X22" s="27">
        <v>1735522</v>
      </c>
      <c r="Y22" s="27">
        <v>83296</v>
      </c>
      <c r="Z22" s="7">
        <v>4.8</v>
      </c>
      <c r="AA22" s="25">
        <v>1735522</v>
      </c>
    </row>
    <row r="23" spans="1:27" ht="12.75">
      <c r="A23" s="5" t="s">
        <v>49</v>
      </c>
      <c r="B23" s="3"/>
      <c r="C23" s="22">
        <v>39222827</v>
      </c>
      <c r="D23" s="22"/>
      <c r="E23" s="23">
        <v>53859316</v>
      </c>
      <c r="F23" s="24">
        <v>45218854</v>
      </c>
      <c r="G23" s="24">
        <v>3454749</v>
      </c>
      <c r="H23" s="24">
        <v>3576145</v>
      </c>
      <c r="I23" s="24">
        <v>3611690</v>
      </c>
      <c r="J23" s="24">
        <v>10642584</v>
      </c>
      <c r="K23" s="24">
        <v>3631904</v>
      </c>
      <c r="L23" s="24">
        <v>3649488</v>
      </c>
      <c r="M23" s="24">
        <v>4877258</v>
      </c>
      <c r="N23" s="24">
        <v>12158650</v>
      </c>
      <c r="O23" s="24">
        <v>3689870</v>
      </c>
      <c r="P23" s="24">
        <v>3761411</v>
      </c>
      <c r="Q23" s="24">
        <v>3781799</v>
      </c>
      <c r="R23" s="24">
        <v>11233080</v>
      </c>
      <c r="S23" s="24">
        <v>3800770</v>
      </c>
      <c r="T23" s="24">
        <v>3821767</v>
      </c>
      <c r="U23" s="24">
        <v>3842502</v>
      </c>
      <c r="V23" s="24">
        <v>11465039</v>
      </c>
      <c r="W23" s="24">
        <v>45499353</v>
      </c>
      <c r="X23" s="24">
        <v>45218854</v>
      </c>
      <c r="Y23" s="24">
        <v>280499</v>
      </c>
      <c r="Z23" s="6">
        <v>0.62</v>
      </c>
      <c r="AA23" s="22">
        <v>45218854</v>
      </c>
    </row>
    <row r="24" spans="1:27" ht="12.75">
      <c r="A24" s="2" t="s">
        <v>50</v>
      </c>
      <c r="B24" s="8" t="s">
        <v>51</v>
      </c>
      <c r="C24" s="19">
        <v>164087</v>
      </c>
      <c r="D24" s="19"/>
      <c r="E24" s="20">
        <v>250731</v>
      </c>
      <c r="F24" s="21">
        <v>177093</v>
      </c>
      <c r="G24" s="21">
        <v>27750</v>
      </c>
      <c r="H24" s="21">
        <v>14319</v>
      </c>
      <c r="I24" s="21">
        <v>17142</v>
      </c>
      <c r="J24" s="21">
        <v>59211</v>
      </c>
      <c r="K24" s="21">
        <v>14210</v>
      </c>
      <c r="L24" s="21">
        <v>12977</v>
      </c>
      <c r="M24" s="21">
        <v>2148</v>
      </c>
      <c r="N24" s="21">
        <v>29335</v>
      </c>
      <c r="O24" s="21">
        <v>9841</v>
      </c>
      <c r="P24" s="21">
        <v>6837</v>
      </c>
      <c r="Q24" s="21">
        <v>4541</v>
      </c>
      <c r="R24" s="21">
        <v>21219</v>
      </c>
      <c r="S24" s="21">
        <v>160546</v>
      </c>
      <c r="T24" s="21">
        <v>14626</v>
      </c>
      <c r="U24" s="21">
        <v>4917</v>
      </c>
      <c r="V24" s="21">
        <v>180089</v>
      </c>
      <c r="W24" s="21">
        <v>289854</v>
      </c>
      <c r="X24" s="21">
        <v>177093</v>
      </c>
      <c r="Y24" s="21">
        <v>112761</v>
      </c>
      <c r="Z24" s="4">
        <v>63.67</v>
      </c>
      <c r="AA24" s="19">
        <v>177093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760983497</v>
      </c>
      <c r="D25" s="40">
        <f>+D5+D9+D15+D19+D24</f>
        <v>0</v>
      </c>
      <c r="E25" s="41">
        <f t="shared" si="4"/>
        <v>916539618</v>
      </c>
      <c r="F25" s="42">
        <f t="shared" si="4"/>
        <v>955499378</v>
      </c>
      <c r="G25" s="42">
        <f t="shared" si="4"/>
        <v>192762073</v>
      </c>
      <c r="H25" s="42">
        <f t="shared" si="4"/>
        <v>28642000</v>
      </c>
      <c r="I25" s="42">
        <f t="shared" si="4"/>
        <v>31286147</v>
      </c>
      <c r="J25" s="42">
        <f t="shared" si="4"/>
        <v>252690220</v>
      </c>
      <c r="K25" s="42">
        <f t="shared" si="4"/>
        <v>27158821</v>
      </c>
      <c r="L25" s="42">
        <f t="shared" si="4"/>
        <v>29452966</v>
      </c>
      <c r="M25" s="42">
        <f t="shared" si="4"/>
        <v>84397422</v>
      </c>
      <c r="N25" s="42">
        <f t="shared" si="4"/>
        <v>141009209</v>
      </c>
      <c r="O25" s="42">
        <f t="shared" si="4"/>
        <v>163735253</v>
      </c>
      <c r="P25" s="42">
        <f t="shared" si="4"/>
        <v>30162268</v>
      </c>
      <c r="Q25" s="42">
        <f t="shared" si="4"/>
        <v>130300754</v>
      </c>
      <c r="R25" s="42">
        <f t="shared" si="4"/>
        <v>324198275</v>
      </c>
      <c r="S25" s="42">
        <f t="shared" si="4"/>
        <v>25953666</v>
      </c>
      <c r="T25" s="42">
        <f t="shared" si="4"/>
        <v>31671208</v>
      </c>
      <c r="U25" s="42">
        <f t="shared" si="4"/>
        <v>23983359</v>
      </c>
      <c r="V25" s="42">
        <f t="shared" si="4"/>
        <v>81608233</v>
      </c>
      <c r="W25" s="42">
        <f t="shared" si="4"/>
        <v>799505937</v>
      </c>
      <c r="X25" s="42">
        <f t="shared" si="4"/>
        <v>955499378</v>
      </c>
      <c r="Y25" s="42">
        <f t="shared" si="4"/>
        <v>-155993441</v>
      </c>
      <c r="Z25" s="43">
        <f>+IF(X25&lt;&gt;0,+(Y25/X25)*100,0)</f>
        <v>-16.32585479296879</v>
      </c>
      <c r="AA25" s="40">
        <f>+AA5+AA9+AA15+AA19+AA24</f>
        <v>955499378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424909585</v>
      </c>
      <c r="D28" s="19">
        <f>SUM(D29:D31)</f>
        <v>0</v>
      </c>
      <c r="E28" s="20">
        <f t="shared" si="5"/>
        <v>333041793</v>
      </c>
      <c r="F28" s="21">
        <f t="shared" si="5"/>
        <v>492961644</v>
      </c>
      <c r="G28" s="21">
        <f t="shared" si="5"/>
        <v>6302213</v>
      </c>
      <c r="H28" s="21">
        <f t="shared" si="5"/>
        <v>18538117</v>
      </c>
      <c r="I28" s="21">
        <f t="shared" si="5"/>
        <v>13990768</v>
      </c>
      <c r="J28" s="21">
        <f t="shared" si="5"/>
        <v>38831098</v>
      </c>
      <c r="K28" s="21">
        <f t="shared" si="5"/>
        <v>11301514</v>
      </c>
      <c r="L28" s="21">
        <f t="shared" si="5"/>
        <v>9931502</v>
      </c>
      <c r="M28" s="21">
        <f t="shared" si="5"/>
        <v>4440057</v>
      </c>
      <c r="N28" s="21">
        <f t="shared" si="5"/>
        <v>25673073</v>
      </c>
      <c r="O28" s="21">
        <f t="shared" si="5"/>
        <v>49338775</v>
      </c>
      <c r="P28" s="21">
        <f t="shared" si="5"/>
        <v>12590455</v>
      </c>
      <c r="Q28" s="21">
        <f t="shared" si="5"/>
        <v>-16105192</v>
      </c>
      <c r="R28" s="21">
        <f t="shared" si="5"/>
        <v>45824038</v>
      </c>
      <c r="S28" s="21">
        <f t="shared" si="5"/>
        <v>9312347</v>
      </c>
      <c r="T28" s="21">
        <f t="shared" si="5"/>
        <v>18768521</v>
      </c>
      <c r="U28" s="21">
        <f t="shared" si="5"/>
        <v>5167509</v>
      </c>
      <c r="V28" s="21">
        <f t="shared" si="5"/>
        <v>33248377</v>
      </c>
      <c r="W28" s="21">
        <f t="shared" si="5"/>
        <v>143576586</v>
      </c>
      <c r="X28" s="21">
        <f t="shared" si="5"/>
        <v>492961644</v>
      </c>
      <c r="Y28" s="21">
        <f t="shared" si="5"/>
        <v>-349385058</v>
      </c>
      <c r="Z28" s="4">
        <f>+IF(X28&lt;&gt;0,+(Y28/X28)*100,0)</f>
        <v>-70.87469425917445</v>
      </c>
      <c r="AA28" s="19">
        <f>SUM(AA29:AA31)</f>
        <v>492961644</v>
      </c>
    </row>
    <row r="29" spans="1:27" ht="12.75">
      <c r="A29" s="5" t="s">
        <v>32</v>
      </c>
      <c r="B29" s="3"/>
      <c r="C29" s="22">
        <v>40465228</v>
      </c>
      <c r="D29" s="22"/>
      <c r="E29" s="23">
        <v>50814036</v>
      </c>
      <c r="F29" s="24">
        <v>48549200</v>
      </c>
      <c r="G29" s="24">
        <v>2401498</v>
      </c>
      <c r="H29" s="24">
        <v>5632376</v>
      </c>
      <c r="I29" s="24">
        <v>3057830</v>
      </c>
      <c r="J29" s="24">
        <v>11091704</v>
      </c>
      <c r="K29" s="24">
        <v>3693513</v>
      </c>
      <c r="L29" s="24">
        <v>2959847</v>
      </c>
      <c r="M29" s="24">
        <v>304251</v>
      </c>
      <c r="N29" s="24">
        <v>6957611</v>
      </c>
      <c r="O29" s="24">
        <v>17625933</v>
      </c>
      <c r="P29" s="24">
        <v>3371153</v>
      </c>
      <c r="Q29" s="24">
        <v>-8178739</v>
      </c>
      <c r="R29" s="24">
        <v>12818347</v>
      </c>
      <c r="S29" s="24">
        <v>2930330</v>
      </c>
      <c r="T29" s="24">
        <v>6903984</v>
      </c>
      <c r="U29" s="24">
        <v>-124228</v>
      </c>
      <c r="V29" s="24">
        <v>9710086</v>
      </c>
      <c r="W29" s="24">
        <v>40577748</v>
      </c>
      <c r="X29" s="24">
        <v>48549200</v>
      </c>
      <c r="Y29" s="24">
        <v>-7971452</v>
      </c>
      <c r="Z29" s="6">
        <v>-16.42</v>
      </c>
      <c r="AA29" s="22">
        <v>48549200</v>
      </c>
    </row>
    <row r="30" spans="1:27" ht="12.75">
      <c r="A30" s="5" t="s">
        <v>33</v>
      </c>
      <c r="B30" s="3"/>
      <c r="C30" s="25">
        <v>382438796</v>
      </c>
      <c r="D30" s="25"/>
      <c r="E30" s="26">
        <v>279940077</v>
      </c>
      <c r="F30" s="27">
        <v>442124764</v>
      </c>
      <c r="G30" s="27">
        <v>3876013</v>
      </c>
      <c r="H30" s="27">
        <v>12495710</v>
      </c>
      <c r="I30" s="27">
        <v>10775763</v>
      </c>
      <c r="J30" s="27">
        <v>27147486</v>
      </c>
      <c r="K30" s="27">
        <v>7411257</v>
      </c>
      <c r="L30" s="27">
        <v>6959479</v>
      </c>
      <c r="M30" s="27">
        <v>4135806</v>
      </c>
      <c r="N30" s="27">
        <v>18506542</v>
      </c>
      <c r="O30" s="27">
        <v>30673608</v>
      </c>
      <c r="P30" s="27">
        <v>9061467</v>
      </c>
      <c r="Q30" s="27">
        <v>-7440773</v>
      </c>
      <c r="R30" s="27">
        <v>32294302</v>
      </c>
      <c r="S30" s="27">
        <v>6219191</v>
      </c>
      <c r="T30" s="27">
        <v>11550112</v>
      </c>
      <c r="U30" s="27">
        <v>5291737</v>
      </c>
      <c r="V30" s="27">
        <v>23061040</v>
      </c>
      <c r="W30" s="27">
        <v>101009370</v>
      </c>
      <c r="X30" s="27">
        <v>442124764</v>
      </c>
      <c r="Y30" s="27">
        <v>-341115394</v>
      </c>
      <c r="Z30" s="7">
        <v>-77.15</v>
      </c>
      <c r="AA30" s="25">
        <v>442124764</v>
      </c>
    </row>
    <row r="31" spans="1:27" ht="12.75">
      <c r="A31" s="5" t="s">
        <v>34</v>
      </c>
      <c r="B31" s="3"/>
      <c r="C31" s="22">
        <v>2005561</v>
      </c>
      <c r="D31" s="22"/>
      <c r="E31" s="23">
        <v>2287680</v>
      </c>
      <c r="F31" s="24">
        <v>2287680</v>
      </c>
      <c r="G31" s="24">
        <v>24702</v>
      </c>
      <c r="H31" s="24">
        <v>410031</v>
      </c>
      <c r="I31" s="24">
        <v>157175</v>
      </c>
      <c r="J31" s="24">
        <v>591908</v>
      </c>
      <c r="K31" s="24">
        <v>196744</v>
      </c>
      <c r="L31" s="24">
        <v>12176</v>
      </c>
      <c r="M31" s="24"/>
      <c r="N31" s="24">
        <v>208920</v>
      </c>
      <c r="O31" s="24">
        <v>1039234</v>
      </c>
      <c r="P31" s="24">
        <v>157835</v>
      </c>
      <c r="Q31" s="24">
        <v>-485680</v>
      </c>
      <c r="R31" s="24">
        <v>711389</v>
      </c>
      <c r="S31" s="24">
        <v>162826</v>
      </c>
      <c r="T31" s="24">
        <v>314425</v>
      </c>
      <c r="U31" s="24"/>
      <c r="V31" s="24">
        <v>477251</v>
      </c>
      <c r="W31" s="24">
        <v>1989468</v>
      </c>
      <c r="X31" s="24">
        <v>2287680</v>
      </c>
      <c r="Y31" s="24">
        <v>-298212</v>
      </c>
      <c r="Z31" s="6">
        <v>-13.04</v>
      </c>
      <c r="AA31" s="22">
        <v>2287680</v>
      </c>
    </row>
    <row r="32" spans="1:27" ht="12.75">
      <c r="A32" s="2" t="s">
        <v>35</v>
      </c>
      <c r="B32" s="3"/>
      <c r="C32" s="19">
        <f aca="true" t="shared" si="6" ref="C32:Y32">SUM(C33:C37)</f>
        <v>12922782</v>
      </c>
      <c r="D32" s="19">
        <f>SUM(D33:D37)</f>
        <v>0</v>
      </c>
      <c r="E32" s="20">
        <f t="shared" si="6"/>
        <v>14682324</v>
      </c>
      <c r="F32" s="21">
        <f t="shared" si="6"/>
        <v>16974676</v>
      </c>
      <c r="G32" s="21">
        <f t="shared" si="6"/>
        <v>0</v>
      </c>
      <c r="H32" s="21">
        <f t="shared" si="6"/>
        <v>2421760</v>
      </c>
      <c r="I32" s="21">
        <f t="shared" si="6"/>
        <v>1570642</v>
      </c>
      <c r="J32" s="21">
        <f t="shared" si="6"/>
        <v>3992402</v>
      </c>
      <c r="K32" s="21">
        <f t="shared" si="6"/>
        <v>1193886</v>
      </c>
      <c r="L32" s="21">
        <f t="shared" si="6"/>
        <v>104061</v>
      </c>
      <c r="M32" s="21">
        <f t="shared" si="6"/>
        <v>141462</v>
      </c>
      <c r="N32" s="21">
        <f t="shared" si="6"/>
        <v>1439409</v>
      </c>
      <c r="O32" s="21">
        <f t="shared" si="6"/>
        <v>6885152</v>
      </c>
      <c r="P32" s="21">
        <f t="shared" si="6"/>
        <v>1148292</v>
      </c>
      <c r="Q32" s="21">
        <f t="shared" si="6"/>
        <v>-3584273</v>
      </c>
      <c r="R32" s="21">
        <f t="shared" si="6"/>
        <v>4449171</v>
      </c>
      <c r="S32" s="21">
        <f t="shared" si="6"/>
        <v>1092346</v>
      </c>
      <c r="T32" s="21">
        <f t="shared" si="6"/>
        <v>2104297</v>
      </c>
      <c r="U32" s="21">
        <f t="shared" si="6"/>
        <v>-17249</v>
      </c>
      <c r="V32" s="21">
        <f t="shared" si="6"/>
        <v>3179394</v>
      </c>
      <c r="W32" s="21">
        <f t="shared" si="6"/>
        <v>13060376</v>
      </c>
      <c r="X32" s="21">
        <f t="shared" si="6"/>
        <v>16974676</v>
      </c>
      <c r="Y32" s="21">
        <f t="shared" si="6"/>
        <v>-3914300</v>
      </c>
      <c r="Z32" s="4">
        <f>+IF(X32&lt;&gt;0,+(Y32/X32)*100,0)</f>
        <v>-23.05964484977504</v>
      </c>
      <c r="AA32" s="19">
        <f>SUM(AA33:AA37)</f>
        <v>16974676</v>
      </c>
    </row>
    <row r="33" spans="1:27" ht="12.75">
      <c r="A33" s="5" t="s">
        <v>36</v>
      </c>
      <c r="B33" s="3"/>
      <c r="C33" s="22">
        <v>10927308</v>
      </c>
      <c r="D33" s="22"/>
      <c r="E33" s="23">
        <v>11954555</v>
      </c>
      <c r="F33" s="24">
        <v>12341488</v>
      </c>
      <c r="G33" s="24"/>
      <c r="H33" s="24">
        <v>1465660</v>
      </c>
      <c r="I33" s="24">
        <v>728805</v>
      </c>
      <c r="J33" s="24">
        <v>2194465</v>
      </c>
      <c r="K33" s="24">
        <v>650096</v>
      </c>
      <c r="L33" s="24">
        <v>59465</v>
      </c>
      <c r="M33" s="24">
        <v>141462</v>
      </c>
      <c r="N33" s="24">
        <v>851023</v>
      </c>
      <c r="O33" s="24">
        <v>4079348</v>
      </c>
      <c r="P33" s="24">
        <v>722499</v>
      </c>
      <c r="Q33" s="24">
        <v>-1814221</v>
      </c>
      <c r="R33" s="24">
        <v>2987626</v>
      </c>
      <c r="S33" s="24">
        <v>679075</v>
      </c>
      <c r="T33" s="24">
        <v>1287082</v>
      </c>
      <c r="U33" s="24">
        <v>18092</v>
      </c>
      <c r="V33" s="24">
        <v>1984249</v>
      </c>
      <c r="W33" s="24">
        <v>8017363</v>
      </c>
      <c r="X33" s="24">
        <v>12341488</v>
      </c>
      <c r="Y33" s="24">
        <v>-4324125</v>
      </c>
      <c r="Z33" s="6">
        <v>-35.04</v>
      </c>
      <c r="AA33" s="22">
        <v>12341488</v>
      </c>
    </row>
    <row r="34" spans="1:27" ht="12.75">
      <c r="A34" s="5" t="s">
        <v>37</v>
      </c>
      <c r="B34" s="3"/>
      <c r="C34" s="22">
        <v>1995474</v>
      </c>
      <c r="D34" s="22"/>
      <c r="E34" s="23">
        <v>2727769</v>
      </c>
      <c r="F34" s="24">
        <v>4633188</v>
      </c>
      <c r="G34" s="24"/>
      <c r="H34" s="24">
        <v>956100</v>
      </c>
      <c r="I34" s="24">
        <v>841837</v>
      </c>
      <c r="J34" s="24">
        <v>1797937</v>
      </c>
      <c r="K34" s="24">
        <v>543790</v>
      </c>
      <c r="L34" s="24">
        <v>44596</v>
      </c>
      <c r="M34" s="24"/>
      <c r="N34" s="24">
        <v>588386</v>
      </c>
      <c r="O34" s="24">
        <v>2805804</v>
      </c>
      <c r="P34" s="24">
        <v>425793</v>
      </c>
      <c r="Q34" s="24">
        <v>-1770052</v>
      </c>
      <c r="R34" s="24">
        <v>1461545</v>
      </c>
      <c r="S34" s="24">
        <v>413271</v>
      </c>
      <c r="T34" s="24">
        <v>817215</v>
      </c>
      <c r="U34" s="24">
        <v>-35341</v>
      </c>
      <c r="V34" s="24">
        <v>1195145</v>
      </c>
      <c r="W34" s="24">
        <v>5043013</v>
      </c>
      <c r="X34" s="24">
        <v>4633188</v>
      </c>
      <c r="Y34" s="24">
        <v>409825</v>
      </c>
      <c r="Z34" s="6">
        <v>8.85</v>
      </c>
      <c r="AA34" s="22">
        <v>4633188</v>
      </c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79538974</v>
      </c>
      <c r="D38" s="19">
        <f>SUM(D39:D41)</f>
        <v>0</v>
      </c>
      <c r="E38" s="20">
        <f t="shared" si="7"/>
        <v>85218854</v>
      </c>
      <c r="F38" s="21">
        <f t="shared" si="7"/>
        <v>80960201</v>
      </c>
      <c r="G38" s="21">
        <f t="shared" si="7"/>
        <v>1501852</v>
      </c>
      <c r="H38" s="21">
        <f t="shared" si="7"/>
        <v>7625034</v>
      </c>
      <c r="I38" s="21">
        <f t="shared" si="7"/>
        <v>5643935</v>
      </c>
      <c r="J38" s="21">
        <f t="shared" si="7"/>
        <v>14770821</v>
      </c>
      <c r="K38" s="21">
        <f t="shared" si="7"/>
        <v>5249863</v>
      </c>
      <c r="L38" s="21">
        <f t="shared" si="7"/>
        <v>1565331</v>
      </c>
      <c r="M38" s="21">
        <f t="shared" si="7"/>
        <v>1853219</v>
      </c>
      <c r="N38" s="21">
        <f t="shared" si="7"/>
        <v>8668413</v>
      </c>
      <c r="O38" s="21">
        <f t="shared" si="7"/>
        <v>25323457</v>
      </c>
      <c r="P38" s="21">
        <f t="shared" si="7"/>
        <v>5016472</v>
      </c>
      <c r="Q38" s="21">
        <f t="shared" si="7"/>
        <v>-10887852</v>
      </c>
      <c r="R38" s="21">
        <f t="shared" si="7"/>
        <v>19452077</v>
      </c>
      <c r="S38" s="21">
        <f t="shared" si="7"/>
        <v>5749630</v>
      </c>
      <c r="T38" s="21">
        <f t="shared" si="7"/>
        <v>8904854</v>
      </c>
      <c r="U38" s="21">
        <f t="shared" si="7"/>
        <v>3332495</v>
      </c>
      <c r="V38" s="21">
        <f t="shared" si="7"/>
        <v>17986979</v>
      </c>
      <c r="W38" s="21">
        <f t="shared" si="7"/>
        <v>60878290</v>
      </c>
      <c r="X38" s="21">
        <f t="shared" si="7"/>
        <v>80960201</v>
      </c>
      <c r="Y38" s="21">
        <f t="shared" si="7"/>
        <v>-20081911</v>
      </c>
      <c r="Z38" s="4">
        <f>+IF(X38&lt;&gt;0,+(Y38/X38)*100,0)</f>
        <v>-24.80467038366172</v>
      </c>
      <c r="AA38" s="19">
        <f>SUM(AA39:AA41)</f>
        <v>80960201</v>
      </c>
    </row>
    <row r="39" spans="1:27" ht="12.75">
      <c r="A39" s="5" t="s">
        <v>42</v>
      </c>
      <c r="B39" s="3"/>
      <c r="C39" s="22">
        <v>17233286</v>
      </c>
      <c r="D39" s="22"/>
      <c r="E39" s="23">
        <v>22618411</v>
      </c>
      <c r="F39" s="24">
        <v>19967591</v>
      </c>
      <c r="G39" s="24">
        <v>5940</v>
      </c>
      <c r="H39" s="24">
        <v>2618908</v>
      </c>
      <c r="I39" s="24">
        <v>1666570</v>
      </c>
      <c r="J39" s="24">
        <v>4291418</v>
      </c>
      <c r="K39" s="24">
        <v>1504939</v>
      </c>
      <c r="L39" s="24">
        <v>42993</v>
      </c>
      <c r="M39" s="24">
        <v>58318</v>
      </c>
      <c r="N39" s="24">
        <v>1606250</v>
      </c>
      <c r="O39" s="24">
        <v>7756779</v>
      </c>
      <c r="P39" s="24">
        <v>1147818</v>
      </c>
      <c r="Q39" s="24">
        <v>-4230011</v>
      </c>
      <c r="R39" s="24">
        <v>4674586</v>
      </c>
      <c r="S39" s="24">
        <v>1863292</v>
      </c>
      <c r="T39" s="24">
        <v>1905492</v>
      </c>
      <c r="U39" s="24">
        <v>443536</v>
      </c>
      <c r="V39" s="24">
        <v>4212320</v>
      </c>
      <c r="W39" s="24">
        <v>14784574</v>
      </c>
      <c r="X39" s="24">
        <v>19967591</v>
      </c>
      <c r="Y39" s="24">
        <v>-5183017</v>
      </c>
      <c r="Z39" s="6">
        <v>-25.96</v>
      </c>
      <c r="AA39" s="22">
        <v>19967591</v>
      </c>
    </row>
    <row r="40" spans="1:27" ht="12.75">
      <c r="A40" s="5" t="s">
        <v>43</v>
      </c>
      <c r="B40" s="3"/>
      <c r="C40" s="22">
        <v>62305688</v>
      </c>
      <c r="D40" s="22"/>
      <c r="E40" s="23">
        <v>62600443</v>
      </c>
      <c r="F40" s="24">
        <v>60992610</v>
      </c>
      <c r="G40" s="24">
        <v>1495912</v>
      </c>
      <c r="H40" s="24">
        <v>5006126</v>
      </c>
      <c r="I40" s="24">
        <v>3977365</v>
      </c>
      <c r="J40" s="24">
        <v>10479403</v>
      </c>
      <c r="K40" s="24">
        <v>3744924</v>
      </c>
      <c r="L40" s="24">
        <v>1522338</v>
      </c>
      <c r="M40" s="24">
        <v>1794901</v>
      </c>
      <c r="N40" s="24">
        <v>7062163</v>
      </c>
      <c r="O40" s="24">
        <v>17566678</v>
      </c>
      <c r="P40" s="24">
        <v>3868654</v>
      </c>
      <c r="Q40" s="24">
        <v>-6657841</v>
      </c>
      <c r="R40" s="24">
        <v>14777491</v>
      </c>
      <c r="S40" s="24">
        <v>3886338</v>
      </c>
      <c r="T40" s="24">
        <v>6999362</v>
      </c>
      <c r="U40" s="24">
        <v>2888959</v>
      </c>
      <c r="V40" s="24">
        <v>13774659</v>
      </c>
      <c r="W40" s="24">
        <v>46093716</v>
      </c>
      <c r="X40" s="24">
        <v>60992610</v>
      </c>
      <c r="Y40" s="24">
        <v>-14898894</v>
      </c>
      <c r="Z40" s="6">
        <v>-24.43</v>
      </c>
      <c r="AA40" s="22">
        <v>60992610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229209643</v>
      </c>
      <c r="D42" s="19">
        <f>SUM(D43:D46)</f>
        <v>0</v>
      </c>
      <c r="E42" s="20">
        <f t="shared" si="8"/>
        <v>304599176</v>
      </c>
      <c r="F42" s="21">
        <f t="shared" si="8"/>
        <v>313493079</v>
      </c>
      <c r="G42" s="21">
        <f t="shared" si="8"/>
        <v>10524035</v>
      </c>
      <c r="H42" s="21">
        <f t="shared" si="8"/>
        <v>27061211</v>
      </c>
      <c r="I42" s="21">
        <f t="shared" si="8"/>
        <v>28573809</v>
      </c>
      <c r="J42" s="21">
        <f t="shared" si="8"/>
        <v>66159055</v>
      </c>
      <c r="K42" s="21">
        <f t="shared" si="8"/>
        <v>22824994</v>
      </c>
      <c r="L42" s="21">
        <f t="shared" si="8"/>
        <v>24278284</v>
      </c>
      <c r="M42" s="21">
        <f t="shared" si="8"/>
        <v>23603424</v>
      </c>
      <c r="N42" s="21">
        <f t="shared" si="8"/>
        <v>70706702</v>
      </c>
      <c r="O42" s="21">
        <f t="shared" si="8"/>
        <v>41081246</v>
      </c>
      <c r="P42" s="21">
        <f t="shared" si="8"/>
        <v>29310221</v>
      </c>
      <c r="Q42" s="21">
        <f t="shared" si="8"/>
        <v>9251797</v>
      </c>
      <c r="R42" s="21">
        <f t="shared" si="8"/>
        <v>79643264</v>
      </c>
      <c r="S42" s="21">
        <f t="shared" si="8"/>
        <v>23552309</v>
      </c>
      <c r="T42" s="21">
        <f t="shared" si="8"/>
        <v>25294795</v>
      </c>
      <c r="U42" s="21">
        <f t="shared" si="8"/>
        <v>42050431</v>
      </c>
      <c r="V42" s="21">
        <f t="shared" si="8"/>
        <v>90897535</v>
      </c>
      <c r="W42" s="21">
        <f t="shared" si="8"/>
        <v>307406556</v>
      </c>
      <c r="X42" s="21">
        <f t="shared" si="8"/>
        <v>313493079</v>
      </c>
      <c r="Y42" s="21">
        <f t="shared" si="8"/>
        <v>-6086523</v>
      </c>
      <c r="Z42" s="4">
        <f>+IF(X42&lt;&gt;0,+(Y42/X42)*100,0)</f>
        <v>-1.941517503166314</v>
      </c>
      <c r="AA42" s="19">
        <f>SUM(AA43:AA46)</f>
        <v>313493079</v>
      </c>
    </row>
    <row r="43" spans="1:27" ht="12.75">
      <c r="A43" s="5" t="s">
        <v>46</v>
      </c>
      <c r="B43" s="3"/>
      <c r="C43" s="22">
        <v>14179690</v>
      </c>
      <c r="D43" s="22"/>
      <c r="E43" s="23">
        <v>14738124</v>
      </c>
      <c r="F43" s="24">
        <v>17611100</v>
      </c>
      <c r="G43" s="24"/>
      <c r="H43" s="24">
        <v>1175335</v>
      </c>
      <c r="I43" s="24">
        <v>2001199</v>
      </c>
      <c r="J43" s="24">
        <v>3176534</v>
      </c>
      <c r="K43" s="24">
        <v>736124</v>
      </c>
      <c r="L43" s="24">
        <v>1704520</v>
      </c>
      <c r="M43" s="24">
        <v>411535</v>
      </c>
      <c r="N43" s="24">
        <v>2852179</v>
      </c>
      <c r="O43" s="24">
        <v>1539834</v>
      </c>
      <c r="P43" s="24">
        <v>2611560</v>
      </c>
      <c r="Q43" s="24">
        <v>423313</v>
      </c>
      <c r="R43" s="24">
        <v>4574707</v>
      </c>
      <c r="S43" s="24">
        <v>1708204</v>
      </c>
      <c r="T43" s="24">
        <v>1466675</v>
      </c>
      <c r="U43" s="24">
        <v>1220789</v>
      </c>
      <c r="V43" s="24">
        <v>4395668</v>
      </c>
      <c r="W43" s="24">
        <v>14999088</v>
      </c>
      <c r="X43" s="24">
        <v>17611100</v>
      </c>
      <c r="Y43" s="24">
        <v>-2612012</v>
      </c>
      <c r="Z43" s="6">
        <v>-14.83</v>
      </c>
      <c r="AA43" s="22">
        <v>17611100</v>
      </c>
    </row>
    <row r="44" spans="1:27" ht="12.75">
      <c r="A44" s="5" t="s">
        <v>47</v>
      </c>
      <c r="B44" s="3"/>
      <c r="C44" s="22">
        <v>197265552</v>
      </c>
      <c r="D44" s="22"/>
      <c r="E44" s="23">
        <v>271041588</v>
      </c>
      <c r="F44" s="24">
        <v>275741645</v>
      </c>
      <c r="G44" s="24">
        <v>10319782</v>
      </c>
      <c r="H44" s="24">
        <v>23400302</v>
      </c>
      <c r="I44" s="24">
        <v>25156904</v>
      </c>
      <c r="J44" s="24">
        <v>58876988</v>
      </c>
      <c r="K44" s="24">
        <v>20958918</v>
      </c>
      <c r="L44" s="24">
        <v>22000471</v>
      </c>
      <c r="M44" s="24">
        <v>22967702</v>
      </c>
      <c r="N44" s="24">
        <v>65927091</v>
      </c>
      <c r="O44" s="24">
        <v>32326309</v>
      </c>
      <c r="P44" s="24">
        <v>25330409</v>
      </c>
      <c r="Q44" s="24">
        <v>12275632</v>
      </c>
      <c r="R44" s="24">
        <v>69932350</v>
      </c>
      <c r="S44" s="24">
        <v>20654326</v>
      </c>
      <c r="T44" s="24">
        <v>21501309</v>
      </c>
      <c r="U44" s="24">
        <v>40581911</v>
      </c>
      <c r="V44" s="24">
        <v>82737546</v>
      </c>
      <c r="W44" s="24">
        <v>277473975</v>
      </c>
      <c r="X44" s="24">
        <v>275741645</v>
      </c>
      <c r="Y44" s="24">
        <v>1732330</v>
      </c>
      <c r="Z44" s="6">
        <v>0.63</v>
      </c>
      <c r="AA44" s="22">
        <v>275741645</v>
      </c>
    </row>
    <row r="45" spans="1:27" ht="12.75">
      <c r="A45" s="5" t="s">
        <v>48</v>
      </c>
      <c r="B45" s="3"/>
      <c r="C45" s="25">
        <v>7147792</v>
      </c>
      <c r="D45" s="25"/>
      <c r="E45" s="26">
        <v>8088908</v>
      </c>
      <c r="F45" s="27">
        <v>8290964</v>
      </c>
      <c r="G45" s="27"/>
      <c r="H45" s="27">
        <v>1278488</v>
      </c>
      <c r="I45" s="27">
        <v>635641</v>
      </c>
      <c r="J45" s="27">
        <v>1914129</v>
      </c>
      <c r="K45" s="27">
        <v>670421</v>
      </c>
      <c r="L45" s="27"/>
      <c r="M45" s="27">
        <v>218761</v>
      </c>
      <c r="N45" s="27">
        <v>889182</v>
      </c>
      <c r="O45" s="27">
        <v>3389322</v>
      </c>
      <c r="P45" s="27">
        <v>661183</v>
      </c>
      <c r="Q45" s="27">
        <v>-1817184</v>
      </c>
      <c r="R45" s="27">
        <v>2233321</v>
      </c>
      <c r="S45" s="27">
        <v>512049</v>
      </c>
      <c r="T45" s="27">
        <v>1078717</v>
      </c>
      <c r="U45" s="27">
        <v>-7226</v>
      </c>
      <c r="V45" s="27">
        <v>1583540</v>
      </c>
      <c r="W45" s="27">
        <v>6620172</v>
      </c>
      <c r="X45" s="27">
        <v>8290964</v>
      </c>
      <c r="Y45" s="27">
        <v>-1670792</v>
      </c>
      <c r="Z45" s="7">
        <v>-20.15</v>
      </c>
      <c r="AA45" s="25">
        <v>8290964</v>
      </c>
    </row>
    <row r="46" spans="1:27" ht="12.75">
      <c r="A46" s="5" t="s">
        <v>49</v>
      </c>
      <c r="B46" s="3"/>
      <c r="C46" s="22">
        <v>10616609</v>
      </c>
      <c r="D46" s="22"/>
      <c r="E46" s="23">
        <v>10730556</v>
      </c>
      <c r="F46" s="24">
        <v>11849370</v>
      </c>
      <c r="G46" s="24">
        <v>204253</v>
      </c>
      <c r="H46" s="24">
        <v>1207086</v>
      </c>
      <c r="I46" s="24">
        <v>780065</v>
      </c>
      <c r="J46" s="24">
        <v>2191404</v>
      </c>
      <c r="K46" s="24">
        <v>459531</v>
      </c>
      <c r="L46" s="24">
        <v>573293</v>
      </c>
      <c r="M46" s="24">
        <v>5426</v>
      </c>
      <c r="N46" s="24">
        <v>1038250</v>
      </c>
      <c r="O46" s="24">
        <v>3825781</v>
      </c>
      <c r="P46" s="24">
        <v>707069</v>
      </c>
      <c r="Q46" s="24">
        <v>-1629964</v>
      </c>
      <c r="R46" s="24">
        <v>2902886</v>
      </c>
      <c r="S46" s="24">
        <v>677730</v>
      </c>
      <c r="T46" s="24">
        <v>1248094</v>
      </c>
      <c r="U46" s="24">
        <v>254957</v>
      </c>
      <c r="V46" s="24">
        <v>2180781</v>
      </c>
      <c r="W46" s="24">
        <v>8313321</v>
      </c>
      <c r="X46" s="24">
        <v>11849370</v>
      </c>
      <c r="Y46" s="24">
        <v>-3536049</v>
      </c>
      <c r="Z46" s="6">
        <v>-29.84</v>
      </c>
      <c r="AA46" s="22">
        <v>11849370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746580984</v>
      </c>
      <c r="D48" s="40">
        <f>+D28+D32+D38+D42+D47</f>
        <v>0</v>
      </c>
      <c r="E48" s="41">
        <f t="shared" si="9"/>
        <v>737542147</v>
      </c>
      <c r="F48" s="42">
        <f t="shared" si="9"/>
        <v>904389600</v>
      </c>
      <c r="G48" s="42">
        <f t="shared" si="9"/>
        <v>18328100</v>
      </c>
      <c r="H48" s="42">
        <f t="shared" si="9"/>
        <v>55646122</v>
      </c>
      <c r="I48" s="42">
        <f t="shared" si="9"/>
        <v>49779154</v>
      </c>
      <c r="J48" s="42">
        <f t="shared" si="9"/>
        <v>123753376</v>
      </c>
      <c r="K48" s="42">
        <f t="shared" si="9"/>
        <v>40570257</v>
      </c>
      <c r="L48" s="42">
        <f t="shared" si="9"/>
        <v>35879178</v>
      </c>
      <c r="M48" s="42">
        <f t="shared" si="9"/>
        <v>30038162</v>
      </c>
      <c r="N48" s="42">
        <f t="shared" si="9"/>
        <v>106487597</v>
      </c>
      <c r="O48" s="42">
        <f t="shared" si="9"/>
        <v>122628630</v>
      </c>
      <c r="P48" s="42">
        <f t="shared" si="9"/>
        <v>48065440</v>
      </c>
      <c r="Q48" s="42">
        <f t="shared" si="9"/>
        <v>-21325520</v>
      </c>
      <c r="R48" s="42">
        <f t="shared" si="9"/>
        <v>149368550</v>
      </c>
      <c r="S48" s="42">
        <f t="shared" si="9"/>
        <v>39706632</v>
      </c>
      <c r="T48" s="42">
        <f t="shared" si="9"/>
        <v>55072467</v>
      </c>
      <c r="U48" s="42">
        <f t="shared" si="9"/>
        <v>50533186</v>
      </c>
      <c r="V48" s="42">
        <f t="shared" si="9"/>
        <v>145312285</v>
      </c>
      <c r="W48" s="42">
        <f t="shared" si="9"/>
        <v>524921808</v>
      </c>
      <c r="X48" s="42">
        <f t="shared" si="9"/>
        <v>904389600</v>
      </c>
      <c r="Y48" s="42">
        <f t="shared" si="9"/>
        <v>-379467792</v>
      </c>
      <c r="Z48" s="43">
        <f>+IF(X48&lt;&gt;0,+(Y48/X48)*100,0)</f>
        <v>-41.958442688858874</v>
      </c>
      <c r="AA48" s="40">
        <f>+AA28+AA32+AA38+AA42+AA47</f>
        <v>904389600</v>
      </c>
    </row>
    <row r="49" spans="1:27" ht="12.75">
      <c r="A49" s="14" t="s">
        <v>77</v>
      </c>
      <c r="B49" s="15"/>
      <c r="C49" s="44">
        <f aca="true" t="shared" si="10" ref="C49:Y49">+C25-C48</f>
        <v>14402513</v>
      </c>
      <c r="D49" s="44">
        <f>+D25-D48</f>
        <v>0</v>
      </c>
      <c r="E49" s="45">
        <f t="shared" si="10"/>
        <v>178997471</v>
      </c>
      <c r="F49" s="46">
        <f t="shared" si="10"/>
        <v>51109778</v>
      </c>
      <c r="G49" s="46">
        <f t="shared" si="10"/>
        <v>174433973</v>
      </c>
      <c r="H49" s="46">
        <f t="shared" si="10"/>
        <v>-27004122</v>
      </c>
      <c r="I49" s="46">
        <f t="shared" si="10"/>
        <v>-18493007</v>
      </c>
      <c r="J49" s="46">
        <f t="shared" si="10"/>
        <v>128936844</v>
      </c>
      <c r="K49" s="46">
        <f t="shared" si="10"/>
        <v>-13411436</v>
      </c>
      <c r="L49" s="46">
        <f t="shared" si="10"/>
        <v>-6426212</v>
      </c>
      <c r="M49" s="46">
        <f t="shared" si="10"/>
        <v>54359260</v>
      </c>
      <c r="N49" s="46">
        <f t="shared" si="10"/>
        <v>34521612</v>
      </c>
      <c r="O49" s="46">
        <f t="shared" si="10"/>
        <v>41106623</v>
      </c>
      <c r="P49" s="46">
        <f t="shared" si="10"/>
        <v>-17903172</v>
      </c>
      <c r="Q49" s="46">
        <f t="shared" si="10"/>
        <v>151626274</v>
      </c>
      <c r="R49" s="46">
        <f t="shared" si="10"/>
        <v>174829725</v>
      </c>
      <c r="S49" s="46">
        <f t="shared" si="10"/>
        <v>-13752966</v>
      </c>
      <c r="T49" s="46">
        <f t="shared" si="10"/>
        <v>-23401259</v>
      </c>
      <c r="U49" s="46">
        <f t="shared" si="10"/>
        <v>-26549827</v>
      </c>
      <c r="V49" s="46">
        <f t="shared" si="10"/>
        <v>-63704052</v>
      </c>
      <c r="W49" s="46">
        <f t="shared" si="10"/>
        <v>274584129</v>
      </c>
      <c r="X49" s="46">
        <f>IF(F25=F48,0,X25-X48)</f>
        <v>51109778</v>
      </c>
      <c r="Y49" s="46">
        <f t="shared" si="10"/>
        <v>223474351</v>
      </c>
      <c r="Z49" s="47">
        <f>+IF(X49&lt;&gt;0,+(Y49/X49)*100,0)</f>
        <v>437.2438303292963</v>
      </c>
      <c r="AA49" s="44">
        <f>+AA25-AA48</f>
        <v>51109778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600885395</v>
      </c>
      <c r="D5" s="19">
        <f>SUM(D6:D8)</f>
        <v>0</v>
      </c>
      <c r="E5" s="20">
        <f t="shared" si="0"/>
        <v>531131244</v>
      </c>
      <c r="F5" s="21">
        <f t="shared" si="0"/>
        <v>602593524</v>
      </c>
      <c r="G5" s="21">
        <f t="shared" si="0"/>
        <v>7374978</v>
      </c>
      <c r="H5" s="21">
        <f t="shared" si="0"/>
        <v>168716238</v>
      </c>
      <c r="I5" s="21">
        <f t="shared" si="0"/>
        <v>0</v>
      </c>
      <c r="J5" s="21">
        <f t="shared" si="0"/>
        <v>176091216</v>
      </c>
      <c r="K5" s="21">
        <f t="shared" si="0"/>
        <v>8027715</v>
      </c>
      <c r="L5" s="21">
        <f t="shared" si="0"/>
        <v>10651419</v>
      </c>
      <c r="M5" s="21">
        <f t="shared" si="0"/>
        <v>0</v>
      </c>
      <c r="N5" s="21">
        <f t="shared" si="0"/>
        <v>18679134</v>
      </c>
      <c r="O5" s="21">
        <f t="shared" si="0"/>
        <v>131207418</v>
      </c>
      <c r="P5" s="21">
        <f t="shared" si="0"/>
        <v>8725280</v>
      </c>
      <c r="Q5" s="21">
        <f t="shared" si="0"/>
        <v>103533722</v>
      </c>
      <c r="R5" s="21">
        <f t="shared" si="0"/>
        <v>243466420</v>
      </c>
      <c r="S5" s="21">
        <f t="shared" si="0"/>
        <v>8721090</v>
      </c>
      <c r="T5" s="21">
        <f t="shared" si="0"/>
        <v>9359628</v>
      </c>
      <c r="U5" s="21">
        <f t="shared" si="0"/>
        <v>0</v>
      </c>
      <c r="V5" s="21">
        <f t="shared" si="0"/>
        <v>18080718</v>
      </c>
      <c r="W5" s="21">
        <f t="shared" si="0"/>
        <v>456317488</v>
      </c>
      <c r="X5" s="21">
        <f t="shared" si="0"/>
        <v>602593524</v>
      </c>
      <c r="Y5" s="21">
        <f t="shared" si="0"/>
        <v>-146276036</v>
      </c>
      <c r="Z5" s="4">
        <f>+IF(X5&lt;&gt;0,+(Y5/X5)*100,0)</f>
        <v>-24.27441221555511</v>
      </c>
      <c r="AA5" s="19">
        <f>SUM(AA6:AA8)</f>
        <v>602593524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600885395</v>
      </c>
      <c r="D7" s="25"/>
      <c r="E7" s="26">
        <v>531131244</v>
      </c>
      <c r="F7" s="27">
        <v>602593524</v>
      </c>
      <c r="G7" s="27">
        <v>7374978</v>
      </c>
      <c r="H7" s="27">
        <v>168716238</v>
      </c>
      <c r="I7" s="27"/>
      <c r="J7" s="27">
        <v>176091216</v>
      </c>
      <c r="K7" s="27">
        <v>8027715</v>
      </c>
      <c r="L7" s="27">
        <v>10651419</v>
      </c>
      <c r="M7" s="27"/>
      <c r="N7" s="27">
        <v>18679134</v>
      </c>
      <c r="O7" s="27">
        <v>131207418</v>
      </c>
      <c r="P7" s="27">
        <v>8725280</v>
      </c>
      <c r="Q7" s="27">
        <v>103533722</v>
      </c>
      <c r="R7" s="27">
        <v>243466420</v>
      </c>
      <c r="S7" s="27">
        <v>8721090</v>
      </c>
      <c r="T7" s="27">
        <v>9359628</v>
      </c>
      <c r="U7" s="27"/>
      <c r="V7" s="27">
        <v>18080718</v>
      </c>
      <c r="W7" s="27">
        <v>456317488</v>
      </c>
      <c r="X7" s="27">
        <v>602593524</v>
      </c>
      <c r="Y7" s="27">
        <v>-146276036</v>
      </c>
      <c r="Z7" s="7">
        <v>-24.27</v>
      </c>
      <c r="AA7" s="25">
        <v>602593524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938122</v>
      </c>
      <c r="D9" s="19">
        <f>SUM(D10:D14)</f>
        <v>0</v>
      </c>
      <c r="E9" s="20">
        <f t="shared" si="1"/>
        <v>4153812</v>
      </c>
      <c r="F9" s="21">
        <f t="shared" si="1"/>
        <v>7738788</v>
      </c>
      <c r="G9" s="21">
        <f t="shared" si="1"/>
        <v>8011</v>
      </c>
      <c r="H9" s="21">
        <f t="shared" si="1"/>
        <v>-47191</v>
      </c>
      <c r="I9" s="21">
        <f t="shared" si="1"/>
        <v>0</v>
      </c>
      <c r="J9" s="21">
        <f t="shared" si="1"/>
        <v>-39180</v>
      </c>
      <c r="K9" s="21">
        <f t="shared" si="1"/>
        <v>23102</v>
      </c>
      <c r="L9" s="21">
        <f t="shared" si="1"/>
        <v>44108</v>
      </c>
      <c r="M9" s="21">
        <f t="shared" si="1"/>
        <v>0</v>
      </c>
      <c r="N9" s="21">
        <f t="shared" si="1"/>
        <v>67210</v>
      </c>
      <c r="O9" s="21">
        <f t="shared" si="1"/>
        <v>41510</v>
      </c>
      <c r="P9" s="21">
        <f t="shared" si="1"/>
        <v>30754</v>
      </c>
      <c r="Q9" s="21">
        <f t="shared" si="1"/>
        <v>22492</v>
      </c>
      <c r="R9" s="21">
        <f t="shared" si="1"/>
        <v>94756</v>
      </c>
      <c r="S9" s="21">
        <f t="shared" si="1"/>
        <v>17350</v>
      </c>
      <c r="T9" s="21">
        <f t="shared" si="1"/>
        <v>12962</v>
      </c>
      <c r="U9" s="21">
        <f t="shared" si="1"/>
        <v>0</v>
      </c>
      <c r="V9" s="21">
        <f t="shared" si="1"/>
        <v>30312</v>
      </c>
      <c r="W9" s="21">
        <f t="shared" si="1"/>
        <v>153098</v>
      </c>
      <c r="X9" s="21">
        <f t="shared" si="1"/>
        <v>7738788</v>
      </c>
      <c r="Y9" s="21">
        <f t="shared" si="1"/>
        <v>-7585690</v>
      </c>
      <c r="Z9" s="4">
        <f>+IF(X9&lt;&gt;0,+(Y9/X9)*100,0)</f>
        <v>-98.02167988062213</v>
      </c>
      <c r="AA9" s="19">
        <f>SUM(AA10:AA14)</f>
        <v>7738788</v>
      </c>
    </row>
    <row r="10" spans="1:27" ht="12.75">
      <c r="A10" s="5" t="s">
        <v>36</v>
      </c>
      <c r="B10" s="3"/>
      <c r="C10" s="22">
        <v>197201</v>
      </c>
      <c r="D10" s="22"/>
      <c r="E10" s="23">
        <v>202788</v>
      </c>
      <c r="F10" s="24">
        <v>202788</v>
      </c>
      <c r="G10" s="24">
        <v>8011</v>
      </c>
      <c r="H10" s="24">
        <v>34005</v>
      </c>
      <c r="I10" s="24"/>
      <c r="J10" s="24">
        <v>42016</v>
      </c>
      <c r="K10" s="24">
        <v>22352</v>
      </c>
      <c r="L10" s="24">
        <v>39908</v>
      </c>
      <c r="M10" s="24"/>
      <c r="N10" s="24">
        <v>62260</v>
      </c>
      <c r="O10" s="24">
        <v>37660</v>
      </c>
      <c r="P10" s="24">
        <v>30004</v>
      </c>
      <c r="Q10" s="24">
        <v>21492</v>
      </c>
      <c r="R10" s="24">
        <v>89156</v>
      </c>
      <c r="S10" s="24">
        <v>16850</v>
      </c>
      <c r="T10" s="24">
        <v>12562</v>
      </c>
      <c r="U10" s="24"/>
      <c r="V10" s="24">
        <v>29412</v>
      </c>
      <c r="W10" s="24">
        <v>222844</v>
      </c>
      <c r="X10" s="24">
        <v>202788</v>
      </c>
      <c r="Y10" s="24">
        <v>20056</v>
      </c>
      <c r="Z10" s="6">
        <v>9.89</v>
      </c>
      <c r="AA10" s="22">
        <v>202788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740921</v>
      </c>
      <c r="D12" s="22"/>
      <c r="E12" s="23">
        <v>3951024</v>
      </c>
      <c r="F12" s="24">
        <v>7536000</v>
      </c>
      <c r="G12" s="24"/>
      <c r="H12" s="24">
        <v>-81196</v>
      </c>
      <c r="I12" s="24"/>
      <c r="J12" s="24">
        <v>-81196</v>
      </c>
      <c r="K12" s="24">
        <v>750</v>
      </c>
      <c r="L12" s="24">
        <v>4200</v>
      </c>
      <c r="M12" s="24"/>
      <c r="N12" s="24">
        <v>4950</v>
      </c>
      <c r="O12" s="24">
        <v>3850</v>
      </c>
      <c r="P12" s="24">
        <v>750</v>
      </c>
      <c r="Q12" s="24">
        <v>1000</v>
      </c>
      <c r="R12" s="24">
        <v>5600</v>
      </c>
      <c r="S12" s="24">
        <v>500</v>
      </c>
      <c r="T12" s="24">
        <v>400</v>
      </c>
      <c r="U12" s="24"/>
      <c r="V12" s="24">
        <v>900</v>
      </c>
      <c r="W12" s="24">
        <v>-69746</v>
      </c>
      <c r="X12" s="24">
        <v>7536000</v>
      </c>
      <c r="Y12" s="24">
        <v>-7605746</v>
      </c>
      <c r="Z12" s="6">
        <v>-100.93</v>
      </c>
      <c r="AA12" s="22">
        <v>7536000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310366</v>
      </c>
      <c r="D15" s="19">
        <f>SUM(D16:D18)</f>
        <v>0</v>
      </c>
      <c r="E15" s="20">
        <f t="shared" si="2"/>
        <v>221208</v>
      </c>
      <c r="F15" s="21">
        <f t="shared" si="2"/>
        <v>221208</v>
      </c>
      <c r="G15" s="21">
        <f t="shared" si="2"/>
        <v>0</v>
      </c>
      <c r="H15" s="21">
        <f t="shared" si="2"/>
        <v>4826</v>
      </c>
      <c r="I15" s="21">
        <f t="shared" si="2"/>
        <v>0</v>
      </c>
      <c r="J15" s="21">
        <f t="shared" si="2"/>
        <v>4826</v>
      </c>
      <c r="K15" s="21">
        <f t="shared" si="2"/>
        <v>3692</v>
      </c>
      <c r="L15" s="21">
        <f t="shared" si="2"/>
        <v>8271</v>
      </c>
      <c r="M15" s="21">
        <f t="shared" si="2"/>
        <v>0</v>
      </c>
      <c r="N15" s="21">
        <f t="shared" si="2"/>
        <v>11963</v>
      </c>
      <c r="O15" s="21">
        <f t="shared" si="2"/>
        <v>1706</v>
      </c>
      <c r="P15" s="21">
        <f t="shared" si="2"/>
        <v>4078</v>
      </c>
      <c r="Q15" s="21">
        <f t="shared" si="2"/>
        <v>13618</v>
      </c>
      <c r="R15" s="21">
        <f t="shared" si="2"/>
        <v>19402</v>
      </c>
      <c r="S15" s="21">
        <f t="shared" si="2"/>
        <v>1000</v>
      </c>
      <c r="T15" s="21">
        <f t="shared" si="2"/>
        <v>0</v>
      </c>
      <c r="U15" s="21">
        <f t="shared" si="2"/>
        <v>0</v>
      </c>
      <c r="V15" s="21">
        <f t="shared" si="2"/>
        <v>1000</v>
      </c>
      <c r="W15" s="21">
        <f t="shared" si="2"/>
        <v>37191</v>
      </c>
      <c r="X15" s="21">
        <f t="shared" si="2"/>
        <v>221208</v>
      </c>
      <c r="Y15" s="21">
        <f t="shared" si="2"/>
        <v>-184017</v>
      </c>
      <c r="Z15" s="4">
        <f>+IF(X15&lt;&gt;0,+(Y15/X15)*100,0)</f>
        <v>-83.18731691439731</v>
      </c>
      <c r="AA15" s="19">
        <f>SUM(AA16:AA18)</f>
        <v>221208</v>
      </c>
    </row>
    <row r="16" spans="1:27" ht="12.75">
      <c r="A16" s="5" t="s">
        <v>42</v>
      </c>
      <c r="B16" s="3"/>
      <c r="C16" s="22">
        <v>302092</v>
      </c>
      <c r="D16" s="22"/>
      <c r="E16" s="23">
        <v>221208</v>
      </c>
      <c r="F16" s="24">
        <v>221208</v>
      </c>
      <c r="G16" s="24"/>
      <c r="H16" s="24">
        <v>4826</v>
      </c>
      <c r="I16" s="24"/>
      <c r="J16" s="24">
        <v>4826</v>
      </c>
      <c r="K16" s="24">
        <v>3692</v>
      </c>
      <c r="L16" s="24">
        <v>8271</v>
      </c>
      <c r="M16" s="24"/>
      <c r="N16" s="24">
        <v>11963</v>
      </c>
      <c r="O16" s="24">
        <v>1706</v>
      </c>
      <c r="P16" s="24">
        <v>4078</v>
      </c>
      <c r="Q16" s="24">
        <v>13618</v>
      </c>
      <c r="R16" s="24">
        <v>19402</v>
      </c>
      <c r="S16" s="24">
        <v>1000</v>
      </c>
      <c r="T16" s="24"/>
      <c r="U16" s="24"/>
      <c r="V16" s="24">
        <v>1000</v>
      </c>
      <c r="W16" s="24">
        <v>37191</v>
      </c>
      <c r="X16" s="24">
        <v>221208</v>
      </c>
      <c r="Y16" s="24">
        <v>-184017</v>
      </c>
      <c r="Z16" s="6">
        <v>-83.19</v>
      </c>
      <c r="AA16" s="22">
        <v>221208</v>
      </c>
    </row>
    <row r="17" spans="1:27" ht="12.75">
      <c r="A17" s="5" t="s">
        <v>43</v>
      </c>
      <c r="B17" s="3"/>
      <c r="C17" s="22">
        <v>8274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133378085</v>
      </c>
      <c r="D19" s="19">
        <f>SUM(D20:D23)</f>
        <v>0</v>
      </c>
      <c r="E19" s="20">
        <f t="shared" si="3"/>
        <v>22804512</v>
      </c>
      <c r="F19" s="21">
        <f t="shared" si="3"/>
        <v>136710020</v>
      </c>
      <c r="G19" s="21">
        <f t="shared" si="3"/>
        <v>10305089</v>
      </c>
      <c r="H19" s="21">
        <f t="shared" si="3"/>
        <v>12901730</v>
      </c>
      <c r="I19" s="21">
        <f t="shared" si="3"/>
        <v>0</v>
      </c>
      <c r="J19" s="21">
        <f t="shared" si="3"/>
        <v>23206819</v>
      </c>
      <c r="K19" s="21">
        <f t="shared" si="3"/>
        <v>10138170</v>
      </c>
      <c r="L19" s="21">
        <f t="shared" si="3"/>
        <v>6207257</v>
      </c>
      <c r="M19" s="21">
        <f t="shared" si="3"/>
        <v>0</v>
      </c>
      <c r="N19" s="21">
        <f t="shared" si="3"/>
        <v>16345427</v>
      </c>
      <c r="O19" s="21">
        <f t="shared" si="3"/>
        <v>6581254</v>
      </c>
      <c r="P19" s="21">
        <f t="shared" si="3"/>
        <v>6323890</v>
      </c>
      <c r="Q19" s="21">
        <f t="shared" si="3"/>
        <v>8791265</v>
      </c>
      <c r="R19" s="21">
        <f t="shared" si="3"/>
        <v>21696409</v>
      </c>
      <c r="S19" s="21">
        <f t="shared" si="3"/>
        <v>7804997</v>
      </c>
      <c r="T19" s="21">
        <f t="shared" si="3"/>
        <v>7693958</v>
      </c>
      <c r="U19" s="21">
        <f t="shared" si="3"/>
        <v>0</v>
      </c>
      <c r="V19" s="21">
        <f t="shared" si="3"/>
        <v>15498955</v>
      </c>
      <c r="W19" s="21">
        <f t="shared" si="3"/>
        <v>76747610</v>
      </c>
      <c r="X19" s="21">
        <f t="shared" si="3"/>
        <v>136710020</v>
      </c>
      <c r="Y19" s="21">
        <f t="shared" si="3"/>
        <v>-59962410</v>
      </c>
      <c r="Z19" s="4">
        <f>+IF(X19&lt;&gt;0,+(Y19/X19)*100,0)</f>
        <v>-43.86102057479035</v>
      </c>
      <c r="AA19" s="19">
        <f>SUM(AA20:AA23)</f>
        <v>136710020</v>
      </c>
    </row>
    <row r="20" spans="1:27" ht="12.75">
      <c r="A20" s="5" t="s">
        <v>46</v>
      </c>
      <c r="B20" s="3"/>
      <c r="C20" s="22">
        <v>3464284</v>
      </c>
      <c r="D20" s="22"/>
      <c r="E20" s="23">
        <v>3500004</v>
      </c>
      <c r="F20" s="24">
        <v>3500004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3500004</v>
      </c>
      <c r="Y20" s="24">
        <v>-3500004</v>
      </c>
      <c r="Z20" s="6">
        <v>-100</v>
      </c>
      <c r="AA20" s="22">
        <v>3500004</v>
      </c>
    </row>
    <row r="21" spans="1:27" ht="12.75">
      <c r="A21" s="5" t="s">
        <v>47</v>
      </c>
      <c r="B21" s="3"/>
      <c r="C21" s="22">
        <v>114238282</v>
      </c>
      <c r="D21" s="22"/>
      <c r="E21" s="23">
        <v>16956768</v>
      </c>
      <c r="F21" s="24">
        <v>116588016</v>
      </c>
      <c r="G21" s="24">
        <v>8836011</v>
      </c>
      <c r="H21" s="24">
        <v>11422393</v>
      </c>
      <c r="I21" s="24"/>
      <c r="J21" s="24">
        <v>20258404</v>
      </c>
      <c r="K21" s="24">
        <v>8651046</v>
      </c>
      <c r="L21" s="24">
        <v>4709927</v>
      </c>
      <c r="M21" s="24"/>
      <c r="N21" s="24">
        <v>13360973</v>
      </c>
      <c r="O21" s="24">
        <v>5190033</v>
      </c>
      <c r="P21" s="24">
        <v>4832613</v>
      </c>
      <c r="Q21" s="24">
        <v>7327123</v>
      </c>
      <c r="R21" s="24">
        <v>17349769</v>
      </c>
      <c r="S21" s="24">
        <v>6312256</v>
      </c>
      <c r="T21" s="24">
        <v>6309604</v>
      </c>
      <c r="U21" s="24"/>
      <c r="V21" s="24">
        <v>12621860</v>
      </c>
      <c r="W21" s="24">
        <v>63591006</v>
      </c>
      <c r="X21" s="24">
        <v>116588016</v>
      </c>
      <c r="Y21" s="24">
        <v>-52997010</v>
      </c>
      <c r="Z21" s="6">
        <v>-45.46</v>
      </c>
      <c r="AA21" s="22">
        <v>116588016</v>
      </c>
    </row>
    <row r="22" spans="1:27" ht="12.75">
      <c r="A22" s="5" t="s">
        <v>48</v>
      </c>
      <c r="B22" s="3"/>
      <c r="C22" s="25">
        <v>8672993</v>
      </c>
      <c r="D22" s="25"/>
      <c r="E22" s="26">
        <v>2137404</v>
      </c>
      <c r="F22" s="27">
        <v>9258000</v>
      </c>
      <c r="G22" s="27">
        <v>787137</v>
      </c>
      <c r="H22" s="27">
        <v>791821</v>
      </c>
      <c r="I22" s="27"/>
      <c r="J22" s="27">
        <v>1578958</v>
      </c>
      <c r="K22" s="27">
        <v>797202</v>
      </c>
      <c r="L22" s="27">
        <v>803038</v>
      </c>
      <c r="M22" s="27"/>
      <c r="N22" s="27">
        <v>1600240</v>
      </c>
      <c r="O22" s="27">
        <v>768346</v>
      </c>
      <c r="P22" s="27">
        <v>814774</v>
      </c>
      <c r="Q22" s="27">
        <v>796607</v>
      </c>
      <c r="R22" s="27">
        <v>2379727</v>
      </c>
      <c r="S22" s="27">
        <v>804317</v>
      </c>
      <c r="T22" s="27">
        <v>797526</v>
      </c>
      <c r="U22" s="27"/>
      <c r="V22" s="27">
        <v>1601843</v>
      </c>
      <c r="W22" s="27">
        <v>7160768</v>
      </c>
      <c r="X22" s="27">
        <v>9258000</v>
      </c>
      <c r="Y22" s="27">
        <v>-2097232</v>
      </c>
      <c r="Z22" s="7">
        <v>-22.65</v>
      </c>
      <c r="AA22" s="25">
        <v>9258000</v>
      </c>
    </row>
    <row r="23" spans="1:27" ht="12.75">
      <c r="A23" s="5" t="s">
        <v>49</v>
      </c>
      <c r="B23" s="3"/>
      <c r="C23" s="22">
        <v>7002526</v>
      </c>
      <c r="D23" s="22"/>
      <c r="E23" s="23">
        <v>210336</v>
      </c>
      <c r="F23" s="24">
        <v>7364000</v>
      </c>
      <c r="G23" s="24">
        <v>681941</v>
      </c>
      <c r="H23" s="24">
        <v>687516</v>
      </c>
      <c r="I23" s="24"/>
      <c r="J23" s="24">
        <v>1369457</v>
      </c>
      <c r="K23" s="24">
        <v>689922</v>
      </c>
      <c r="L23" s="24">
        <v>694292</v>
      </c>
      <c r="M23" s="24"/>
      <c r="N23" s="24">
        <v>1384214</v>
      </c>
      <c r="O23" s="24">
        <v>622875</v>
      </c>
      <c r="P23" s="24">
        <v>676503</v>
      </c>
      <c r="Q23" s="24">
        <v>667535</v>
      </c>
      <c r="R23" s="24">
        <v>1966913</v>
      </c>
      <c r="S23" s="24">
        <v>688424</v>
      </c>
      <c r="T23" s="24">
        <v>586828</v>
      </c>
      <c r="U23" s="24"/>
      <c r="V23" s="24">
        <v>1275252</v>
      </c>
      <c r="W23" s="24">
        <v>5995836</v>
      </c>
      <c r="X23" s="24">
        <v>7364000</v>
      </c>
      <c r="Y23" s="24">
        <v>-1368164</v>
      </c>
      <c r="Z23" s="6">
        <v>-18.58</v>
      </c>
      <c r="AA23" s="22">
        <v>7364000</v>
      </c>
    </row>
    <row r="24" spans="1:27" ht="12.75">
      <c r="A24" s="2" t="s">
        <v>50</v>
      </c>
      <c r="B24" s="8" t="s">
        <v>51</v>
      </c>
      <c r="C24" s="19">
        <v>23134</v>
      </c>
      <c r="D24" s="19"/>
      <c r="E24" s="20">
        <v>10488</v>
      </c>
      <c r="F24" s="21">
        <v>10488</v>
      </c>
      <c r="G24" s="21"/>
      <c r="H24" s="21">
        <v>2237</v>
      </c>
      <c r="I24" s="21"/>
      <c r="J24" s="21">
        <v>2237</v>
      </c>
      <c r="K24" s="21">
        <v>560</v>
      </c>
      <c r="L24" s="21"/>
      <c r="M24" s="21"/>
      <c r="N24" s="21">
        <v>560</v>
      </c>
      <c r="O24" s="21"/>
      <c r="P24" s="21">
        <v>1680</v>
      </c>
      <c r="Q24" s="21">
        <v>1710</v>
      </c>
      <c r="R24" s="21">
        <v>3390</v>
      </c>
      <c r="S24" s="21">
        <v>1120</v>
      </c>
      <c r="T24" s="21">
        <v>1120</v>
      </c>
      <c r="U24" s="21"/>
      <c r="V24" s="21">
        <v>2240</v>
      </c>
      <c r="W24" s="21">
        <v>8427</v>
      </c>
      <c r="X24" s="21">
        <v>10488</v>
      </c>
      <c r="Y24" s="21">
        <v>-2061</v>
      </c>
      <c r="Z24" s="4">
        <v>-19.65</v>
      </c>
      <c r="AA24" s="19">
        <v>10488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735535102</v>
      </c>
      <c r="D25" s="40">
        <f>+D5+D9+D15+D19+D24</f>
        <v>0</v>
      </c>
      <c r="E25" s="41">
        <f t="shared" si="4"/>
        <v>558321264</v>
      </c>
      <c r="F25" s="42">
        <f t="shared" si="4"/>
        <v>747274028</v>
      </c>
      <c r="G25" s="42">
        <f t="shared" si="4"/>
        <v>17688078</v>
      </c>
      <c r="H25" s="42">
        <f t="shared" si="4"/>
        <v>181577840</v>
      </c>
      <c r="I25" s="42">
        <f t="shared" si="4"/>
        <v>0</v>
      </c>
      <c r="J25" s="42">
        <f t="shared" si="4"/>
        <v>199265918</v>
      </c>
      <c r="K25" s="42">
        <f t="shared" si="4"/>
        <v>18193239</v>
      </c>
      <c r="L25" s="42">
        <f t="shared" si="4"/>
        <v>16911055</v>
      </c>
      <c r="M25" s="42">
        <f t="shared" si="4"/>
        <v>0</v>
      </c>
      <c r="N25" s="42">
        <f t="shared" si="4"/>
        <v>35104294</v>
      </c>
      <c r="O25" s="42">
        <f t="shared" si="4"/>
        <v>137831888</v>
      </c>
      <c r="P25" s="42">
        <f t="shared" si="4"/>
        <v>15085682</v>
      </c>
      <c r="Q25" s="42">
        <f t="shared" si="4"/>
        <v>112362807</v>
      </c>
      <c r="R25" s="42">
        <f t="shared" si="4"/>
        <v>265280377</v>
      </c>
      <c r="S25" s="42">
        <f t="shared" si="4"/>
        <v>16545557</v>
      </c>
      <c r="T25" s="42">
        <f t="shared" si="4"/>
        <v>17067668</v>
      </c>
      <c r="U25" s="42">
        <f t="shared" si="4"/>
        <v>0</v>
      </c>
      <c r="V25" s="42">
        <f t="shared" si="4"/>
        <v>33613225</v>
      </c>
      <c r="W25" s="42">
        <f t="shared" si="4"/>
        <v>533263814</v>
      </c>
      <c r="X25" s="42">
        <f t="shared" si="4"/>
        <v>747274028</v>
      </c>
      <c r="Y25" s="42">
        <f t="shared" si="4"/>
        <v>-214010214</v>
      </c>
      <c r="Z25" s="43">
        <f>+IF(X25&lt;&gt;0,+(Y25/X25)*100,0)</f>
        <v>-28.638786573752036</v>
      </c>
      <c r="AA25" s="40">
        <f>+AA5+AA9+AA15+AA19+AA24</f>
        <v>747274028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267824964</v>
      </c>
      <c r="D28" s="19">
        <f>SUM(D29:D31)</f>
        <v>0</v>
      </c>
      <c r="E28" s="20">
        <f t="shared" si="5"/>
        <v>269070420</v>
      </c>
      <c r="F28" s="21">
        <f t="shared" si="5"/>
        <v>278297761</v>
      </c>
      <c r="G28" s="21">
        <f t="shared" si="5"/>
        <v>752895</v>
      </c>
      <c r="H28" s="21">
        <f t="shared" si="5"/>
        <v>2547510</v>
      </c>
      <c r="I28" s="21">
        <f t="shared" si="5"/>
        <v>0</v>
      </c>
      <c r="J28" s="21">
        <f t="shared" si="5"/>
        <v>3300405</v>
      </c>
      <c r="K28" s="21">
        <f t="shared" si="5"/>
        <v>752894</v>
      </c>
      <c r="L28" s="21">
        <f t="shared" si="5"/>
        <v>781033</v>
      </c>
      <c r="M28" s="21">
        <f t="shared" si="5"/>
        <v>0</v>
      </c>
      <c r="N28" s="21">
        <f t="shared" si="5"/>
        <v>1533927</v>
      </c>
      <c r="O28" s="21">
        <f t="shared" si="5"/>
        <v>1102706</v>
      </c>
      <c r="P28" s="21">
        <f t="shared" si="5"/>
        <v>4747871</v>
      </c>
      <c r="Q28" s="21">
        <f t="shared" si="5"/>
        <v>15646385</v>
      </c>
      <c r="R28" s="21">
        <f t="shared" si="5"/>
        <v>21496962</v>
      </c>
      <c r="S28" s="21">
        <f t="shared" si="5"/>
        <v>3574505</v>
      </c>
      <c r="T28" s="21">
        <f t="shared" si="5"/>
        <v>4073984</v>
      </c>
      <c r="U28" s="21">
        <f t="shared" si="5"/>
        <v>0</v>
      </c>
      <c r="V28" s="21">
        <f t="shared" si="5"/>
        <v>7648489</v>
      </c>
      <c r="W28" s="21">
        <f t="shared" si="5"/>
        <v>33979783</v>
      </c>
      <c r="X28" s="21">
        <f t="shared" si="5"/>
        <v>278297761</v>
      </c>
      <c r="Y28" s="21">
        <f t="shared" si="5"/>
        <v>-244317978</v>
      </c>
      <c r="Z28" s="4">
        <f>+IF(X28&lt;&gt;0,+(Y28/X28)*100,0)</f>
        <v>-87.79013425120586</v>
      </c>
      <c r="AA28" s="19">
        <f>SUM(AA29:AA31)</f>
        <v>278297761</v>
      </c>
    </row>
    <row r="29" spans="1:27" ht="12.75">
      <c r="A29" s="5" t="s">
        <v>32</v>
      </c>
      <c r="B29" s="3"/>
      <c r="C29" s="22">
        <v>45660172</v>
      </c>
      <c r="D29" s="22"/>
      <c r="E29" s="23">
        <v>56170644</v>
      </c>
      <c r="F29" s="24">
        <v>56570644</v>
      </c>
      <c r="G29" s="24"/>
      <c r="H29" s="24">
        <v>280000</v>
      </c>
      <c r="I29" s="24"/>
      <c r="J29" s="24">
        <v>280000</v>
      </c>
      <c r="K29" s="24"/>
      <c r="L29" s="24">
        <v>28207</v>
      </c>
      <c r="M29" s="24"/>
      <c r="N29" s="24">
        <v>28207</v>
      </c>
      <c r="O29" s="24">
        <v>278291</v>
      </c>
      <c r="P29" s="24">
        <v>203862</v>
      </c>
      <c r="Q29" s="24">
        <v>5407193</v>
      </c>
      <c r="R29" s="24">
        <v>5889346</v>
      </c>
      <c r="S29" s="24">
        <v>49841</v>
      </c>
      <c r="T29" s="24"/>
      <c r="U29" s="24"/>
      <c r="V29" s="24">
        <v>49841</v>
      </c>
      <c r="W29" s="24">
        <v>6247394</v>
      </c>
      <c r="X29" s="24">
        <v>56570644</v>
      </c>
      <c r="Y29" s="24">
        <v>-50323250</v>
      </c>
      <c r="Z29" s="6">
        <v>-88.96</v>
      </c>
      <c r="AA29" s="22">
        <v>56570644</v>
      </c>
    </row>
    <row r="30" spans="1:27" ht="12.75">
      <c r="A30" s="5" t="s">
        <v>33</v>
      </c>
      <c r="B30" s="3"/>
      <c r="C30" s="25">
        <v>216852600</v>
      </c>
      <c r="D30" s="25"/>
      <c r="E30" s="26">
        <v>210133416</v>
      </c>
      <c r="F30" s="27">
        <v>219104067</v>
      </c>
      <c r="G30" s="27">
        <v>752895</v>
      </c>
      <c r="H30" s="27">
        <v>2233510</v>
      </c>
      <c r="I30" s="27"/>
      <c r="J30" s="27">
        <v>2986405</v>
      </c>
      <c r="K30" s="27">
        <v>752894</v>
      </c>
      <c r="L30" s="27">
        <v>752826</v>
      </c>
      <c r="M30" s="27"/>
      <c r="N30" s="27">
        <v>1505720</v>
      </c>
      <c r="O30" s="27">
        <v>824415</v>
      </c>
      <c r="P30" s="27">
        <v>4527509</v>
      </c>
      <c r="Q30" s="27">
        <v>9614504</v>
      </c>
      <c r="R30" s="27">
        <v>14966428</v>
      </c>
      <c r="S30" s="27">
        <v>3524664</v>
      </c>
      <c r="T30" s="27">
        <v>4073984</v>
      </c>
      <c r="U30" s="27"/>
      <c r="V30" s="27">
        <v>7598648</v>
      </c>
      <c r="W30" s="27">
        <v>27057201</v>
      </c>
      <c r="X30" s="27">
        <v>219104067</v>
      </c>
      <c r="Y30" s="27">
        <v>-192046866</v>
      </c>
      <c r="Z30" s="7">
        <v>-87.65</v>
      </c>
      <c r="AA30" s="25">
        <v>219104067</v>
      </c>
    </row>
    <row r="31" spans="1:27" ht="12.75">
      <c r="A31" s="5" t="s">
        <v>34</v>
      </c>
      <c r="B31" s="3"/>
      <c r="C31" s="22">
        <v>5312192</v>
      </c>
      <c r="D31" s="22"/>
      <c r="E31" s="23">
        <v>2766360</v>
      </c>
      <c r="F31" s="24">
        <v>2623050</v>
      </c>
      <c r="G31" s="24"/>
      <c r="H31" s="24">
        <v>34000</v>
      </c>
      <c r="I31" s="24"/>
      <c r="J31" s="24">
        <v>34000</v>
      </c>
      <c r="K31" s="24"/>
      <c r="L31" s="24"/>
      <c r="M31" s="24"/>
      <c r="N31" s="24"/>
      <c r="O31" s="24"/>
      <c r="P31" s="24">
        <v>16500</v>
      </c>
      <c r="Q31" s="24">
        <v>624688</v>
      </c>
      <c r="R31" s="24">
        <v>641188</v>
      </c>
      <c r="S31" s="24"/>
      <c r="T31" s="24"/>
      <c r="U31" s="24"/>
      <c r="V31" s="24"/>
      <c r="W31" s="24">
        <v>675188</v>
      </c>
      <c r="X31" s="24">
        <v>2623050</v>
      </c>
      <c r="Y31" s="24">
        <v>-1947862</v>
      </c>
      <c r="Z31" s="6">
        <v>-74.26</v>
      </c>
      <c r="AA31" s="22">
        <v>2623050</v>
      </c>
    </row>
    <row r="32" spans="1:27" ht="12.75">
      <c r="A32" s="2" t="s">
        <v>35</v>
      </c>
      <c r="B32" s="3"/>
      <c r="C32" s="19">
        <f aca="true" t="shared" si="6" ref="C32:Y32">SUM(C33:C37)</f>
        <v>70532861</v>
      </c>
      <c r="D32" s="19">
        <f>SUM(D33:D37)</f>
        <v>0</v>
      </c>
      <c r="E32" s="20">
        <f t="shared" si="6"/>
        <v>163354008</v>
      </c>
      <c r="F32" s="21">
        <f t="shared" si="6"/>
        <v>79971004</v>
      </c>
      <c r="G32" s="21">
        <f t="shared" si="6"/>
        <v>0</v>
      </c>
      <c r="H32" s="21">
        <f t="shared" si="6"/>
        <v>5457857</v>
      </c>
      <c r="I32" s="21">
        <f t="shared" si="6"/>
        <v>0</v>
      </c>
      <c r="J32" s="21">
        <f t="shared" si="6"/>
        <v>5457857</v>
      </c>
      <c r="K32" s="21">
        <f t="shared" si="6"/>
        <v>21150</v>
      </c>
      <c r="L32" s="21">
        <f t="shared" si="6"/>
        <v>111728</v>
      </c>
      <c r="M32" s="21">
        <f t="shared" si="6"/>
        <v>0</v>
      </c>
      <c r="N32" s="21">
        <f t="shared" si="6"/>
        <v>132878</v>
      </c>
      <c r="O32" s="21">
        <f t="shared" si="6"/>
        <v>3200235</v>
      </c>
      <c r="P32" s="21">
        <f t="shared" si="6"/>
        <v>3711023</v>
      </c>
      <c r="Q32" s="21">
        <f t="shared" si="6"/>
        <v>7598244</v>
      </c>
      <c r="R32" s="21">
        <f t="shared" si="6"/>
        <v>14509502</v>
      </c>
      <c r="S32" s="21">
        <f t="shared" si="6"/>
        <v>1877208</v>
      </c>
      <c r="T32" s="21">
        <f t="shared" si="6"/>
        <v>9478731</v>
      </c>
      <c r="U32" s="21">
        <f t="shared" si="6"/>
        <v>0</v>
      </c>
      <c r="V32" s="21">
        <f t="shared" si="6"/>
        <v>11355939</v>
      </c>
      <c r="W32" s="21">
        <f t="shared" si="6"/>
        <v>31456176</v>
      </c>
      <c r="X32" s="21">
        <f t="shared" si="6"/>
        <v>79971004</v>
      </c>
      <c r="Y32" s="21">
        <f t="shared" si="6"/>
        <v>-48514828</v>
      </c>
      <c r="Z32" s="4">
        <f>+IF(X32&lt;&gt;0,+(Y32/X32)*100,0)</f>
        <v>-60.665523218890684</v>
      </c>
      <c r="AA32" s="19">
        <f>SUM(AA33:AA37)</f>
        <v>79971004</v>
      </c>
    </row>
    <row r="33" spans="1:27" ht="12.75">
      <c r="A33" s="5" t="s">
        <v>36</v>
      </c>
      <c r="B33" s="3"/>
      <c r="C33" s="22">
        <v>36296471</v>
      </c>
      <c r="D33" s="22"/>
      <c r="E33" s="23">
        <v>27022456</v>
      </c>
      <c r="F33" s="24">
        <v>26622456</v>
      </c>
      <c r="G33" s="24"/>
      <c r="H33" s="24">
        <v>6000</v>
      </c>
      <c r="I33" s="24"/>
      <c r="J33" s="24">
        <v>6000</v>
      </c>
      <c r="K33" s="24">
        <v>21150</v>
      </c>
      <c r="L33" s="24">
        <v>111728</v>
      </c>
      <c r="M33" s="24"/>
      <c r="N33" s="24">
        <v>132878</v>
      </c>
      <c r="O33" s="24">
        <v>124934</v>
      </c>
      <c r="P33" s="24">
        <v>55073</v>
      </c>
      <c r="Q33" s="24">
        <v>4246270</v>
      </c>
      <c r="R33" s="24">
        <v>4426277</v>
      </c>
      <c r="S33" s="24"/>
      <c r="T33" s="24"/>
      <c r="U33" s="24"/>
      <c r="V33" s="24"/>
      <c r="W33" s="24">
        <v>4565155</v>
      </c>
      <c r="X33" s="24">
        <v>26622456</v>
      </c>
      <c r="Y33" s="24">
        <v>-22057301</v>
      </c>
      <c r="Z33" s="6">
        <v>-82.85</v>
      </c>
      <c r="AA33" s="22">
        <v>26622456</v>
      </c>
    </row>
    <row r="34" spans="1:27" ht="12.75">
      <c r="A34" s="5" t="s">
        <v>37</v>
      </c>
      <c r="B34" s="3"/>
      <c r="C34" s="22">
        <v>371773</v>
      </c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>
        <v>62991</v>
      </c>
      <c r="R34" s="24">
        <v>62991</v>
      </c>
      <c r="S34" s="24"/>
      <c r="T34" s="24"/>
      <c r="U34" s="24"/>
      <c r="V34" s="24"/>
      <c r="W34" s="24">
        <v>62991</v>
      </c>
      <c r="X34" s="24"/>
      <c r="Y34" s="24">
        <v>62991</v>
      </c>
      <c r="Z34" s="6"/>
      <c r="AA34" s="22"/>
    </row>
    <row r="35" spans="1:27" ht="12.75">
      <c r="A35" s="5" t="s">
        <v>38</v>
      </c>
      <c r="B35" s="3"/>
      <c r="C35" s="22">
        <v>33864617</v>
      </c>
      <c r="D35" s="22"/>
      <c r="E35" s="23">
        <v>135831548</v>
      </c>
      <c r="F35" s="24">
        <v>51348544</v>
      </c>
      <c r="G35" s="24"/>
      <c r="H35" s="24">
        <v>5451857</v>
      </c>
      <c r="I35" s="24"/>
      <c r="J35" s="24">
        <v>5451857</v>
      </c>
      <c r="K35" s="24"/>
      <c r="L35" s="24"/>
      <c r="M35" s="24"/>
      <c r="N35" s="24"/>
      <c r="O35" s="24">
        <v>3016750</v>
      </c>
      <c r="P35" s="24">
        <v>3606744</v>
      </c>
      <c r="Q35" s="24">
        <v>3288983</v>
      </c>
      <c r="R35" s="24">
        <v>9912477</v>
      </c>
      <c r="S35" s="24">
        <v>1792477</v>
      </c>
      <c r="T35" s="24">
        <v>9421031</v>
      </c>
      <c r="U35" s="24"/>
      <c r="V35" s="24">
        <v>11213508</v>
      </c>
      <c r="W35" s="24">
        <v>26577842</v>
      </c>
      <c r="X35" s="24">
        <v>51348544</v>
      </c>
      <c r="Y35" s="24">
        <v>-24770702</v>
      </c>
      <c r="Z35" s="6">
        <v>-48.24</v>
      </c>
      <c r="AA35" s="22">
        <v>51348544</v>
      </c>
    </row>
    <row r="36" spans="1:27" ht="12.75">
      <c r="A36" s="5" t="s">
        <v>39</v>
      </c>
      <c r="B36" s="3"/>
      <c r="C36" s="22"/>
      <c r="D36" s="22"/>
      <c r="E36" s="23">
        <v>500004</v>
      </c>
      <c r="F36" s="24">
        <v>2000004</v>
      </c>
      <c r="G36" s="24"/>
      <c r="H36" s="24"/>
      <c r="I36" s="24"/>
      <c r="J36" s="24"/>
      <c r="K36" s="24"/>
      <c r="L36" s="24"/>
      <c r="M36" s="24"/>
      <c r="N36" s="24"/>
      <c r="O36" s="24">
        <v>58551</v>
      </c>
      <c r="P36" s="24">
        <v>49206</v>
      </c>
      <c r="Q36" s="24"/>
      <c r="R36" s="24">
        <v>107757</v>
      </c>
      <c r="S36" s="24">
        <v>84731</v>
      </c>
      <c r="T36" s="24">
        <v>57700</v>
      </c>
      <c r="U36" s="24"/>
      <c r="V36" s="24">
        <v>142431</v>
      </c>
      <c r="W36" s="24">
        <v>250188</v>
      </c>
      <c r="X36" s="24">
        <v>2000004</v>
      </c>
      <c r="Y36" s="24">
        <v>-1749816</v>
      </c>
      <c r="Z36" s="6">
        <v>-87.49</v>
      </c>
      <c r="AA36" s="22">
        <v>2000004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49005675</v>
      </c>
      <c r="D38" s="19">
        <f>SUM(D39:D41)</f>
        <v>0</v>
      </c>
      <c r="E38" s="20">
        <f t="shared" si="7"/>
        <v>50611508</v>
      </c>
      <c r="F38" s="21">
        <f t="shared" si="7"/>
        <v>49261496</v>
      </c>
      <c r="G38" s="21">
        <f t="shared" si="7"/>
        <v>0</v>
      </c>
      <c r="H38" s="21">
        <f t="shared" si="7"/>
        <v>78210</v>
      </c>
      <c r="I38" s="21">
        <f t="shared" si="7"/>
        <v>0</v>
      </c>
      <c r="J38" s="21">
        <f t="shared" si="7"/>
        <v>78210</v>
      </c>
      <c r="K38" s="21">
        <f t="shared" si="7"/>
        <v>0</v>
      </c>
      <c r="L38" s="21">
        <f t="shared" si="7"/>
        <v>18403</v>
      </c>
      <c r="M38" s="21">
        <f t="shared" si="7"/>
        <v>0</v>
      </c>
      <c r="N38" s="21">
        <f t="shared" si="7"/>
        <v>18403</v>
      </c>
      <c r="O38" s="21">
        <f t="shared" si="7"/>
        <v>192444</v>
      </c>
      <c r="P38" s="21">
        <f t="shared" si="7"/>
        <v>1541</v>
      </c>
      <c r="Q38" s="21">
        <f t="shared" si="7"/>
        <v>7625822</v>
      </c>
      <c r="R38" s="21">
        <f t="shared" si="7"/>
        <v>7819807</v>
      </c>
      <c r="S38" s="21">
        <f t="shared" si="7"/>
        <v>469274</v>
      </c>
      <c r="T38" s="21">
        <f t="shared" si="7"/>
        <v>0</v>
      </c>
      <c r="U38" s="21">
        <f t="shared" si="7"/>
        <v>0</v>
      </c>
      <c r="V38" s="21">
        <f t="shared" si="7"/>
        <v>469274</v>
      </c>
      <c r="W38" s="21">
        <f t="shared" si="7"/>
        <v>8385694</v>
      </c>
      <c r="X38" s="21">
        <f t="shared" si="7"/>
        <v>49261496</v>
      </c>
      <c r="Y38" s="21">
        <f t="shared" si="7"/>
        <v>-40875802</v>
      </c>
      <c r="Z38" s="4">
        <f>+IF(X38&lt;&gt;0,+(Y38/X38)*100,0)</f>
        <v>-82.97718364054555</v>
      </c>
      <c r="AA38" s="19">
        <f>SUM(AA39:AA41)</f>
        <v>49261496</v>
      </c>
    </row>
    <row r="39" spans="1:27" ht="12.75">
      <c r="A39" s="5" t="s">
        <v>42</v>
      </c>
      <c r="B39" s="3"/>
      <c r="C39" s="22">
        <v>25464547</v>
      </c>
      <c r="D39" s="22"/>
      <c r="E39" s="23">
        <v>21622456</v>
      </c>
      <c r="F39" s="24">
        <v>20472452</v>
      </c>
      <c r="G39" s="24"/>
      <c r="H39" s="24"/>
      <c r="I39" s="24"/>
      <c r="J39" s="24"/>
      <c r="K39" s="24"/>
      <c r="L39" s="24"/>
      <c r="M39" s="24"/>
      <c r="N39" s="24"/>
      <c r="O39" s="24"/>
      <c r="P39" s="24">
        <v>1541</v>
      </c>
      <c r="Q39" s="24">
        <v>3703895</v>
      </c>
      <c r="R39" s="24">
        <v>3705436</v>
      </c>
      <c r="S39" s="24">
        <v>458520</v>
      </c>
      <c r="T39" s="24"/>
      <c r="U39" s="24"/>
      <c r="V39" s="24">
        <v>458520</v>
      </c>
      <c r="W39" s="24">
        <v>4163956</v>
      </c>
      <c r="X39" s="24">
        <v>20472452</v>
      </c>
      <c r="Y39" s="24">
        <v>-16308496</v>
      </c>
      <c r="Z39" s="6">
        <v>-79.66</v>
      </c>
      <c r="AA39" s="22">
        <v>20472452</v>
      </c>
    </row>
    <row r="40" spans="1:27" ht="12.75">
      <c r="A40" s="5" t="s">
        <v>43</v>
      </c>
      <c r="B40" s="3"/>
      <c r="C40" s="22">
        <v>23541128</v>
      </c>
      <c r="D40" s="22"/>
      <c r="E40" s="23">
        <v>28989052</v>
      </c>
      <c r="F40" s="24">
        <v>28789044</v>
      </c>
      <c r="G40" s="24"/>
      <c r="H40" s="24">
        <v>78210</v>
      </c>
      <c r="I40" s="24"/>
      <c r="J40" s="24">
        <v>78210</v>
      </c>
      <c r="K40" s="24"/>
      <c r="L40" s="24">
        <v>18403</v>
      </c>
      <c r="M40" s="24"/>
      <c r="N40" s="24">
        <v>18403</v>
      </c>
      <c r="O40" s="24">
        <v>192444</v>
      </c>
      <c r="P40" s="24"/>
      <c r="Q40" s="24">
        <v>3921927</v>
      </c>
      <c r="R40" s="24">
        <v>4114371</v>
      </c>
      <c r="S40" s="24">
        <v>10754</v>
      </c>
      <c r="T40" s="24"/>
      <c r="U40" s="24"/>
      <c r="V40" s="24">
        <v>10754</v>
      </c>
      <c r="W40" s="24">
        <v>4221738</v>
      </c>
      <c r="X40" s="24">
        <v>28789044</v>
      </c>
      <c r="Y40" s="24">
        <v>-24567306</v>
      </c>
      <c r="Z40" s="6">
        <v>-85.34</v>
      </c>
      <c r="AA40" s="22">
        <v>28789044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147962117</v>
      </c>
      <c r="D42" s="19">
        <f>SUM(D43:D46)</f>
        <v>0</v>
      </c>
      <c r="E42" s="20">
        <f t="shared" si="8"/>
        <v>140958220</v>
      </c>
      <c r="F42" s="21">
        <f t="shared" si="8"/>
        <v>159503192</v>
      </c>
      <c r="G42" s="21">
        <f t="shared" si="8"/>
        <v>21307</v>
      </c>
      <c r="H42" s="21">
        <f t="shared" si="8"/>
        <v>5592224</v>
      </c>
      <c r="I42" s="21">
        <f t="shared" si="8"/>
        <v>0</v>
      </c>
      <c r="J42" s="21">
        <f t="shared" si="8"/>
        <v>5613531</v>
      </c>
      <c r="K42" s="21">
        <f t="shared" si="8"/>
        <v>21307</v>
      </c>
      <c r="L42" s="21">
        <f t="shared" si="8"/>
        <v>129707</v>
      </c>
      <c r="M42" s="21">
        <f t="shared" si="8"/>
        <v>0</v>
      </c>
      <c r="N42" s="21">
        <f t="shared" si="8"/>
        <v>151014</v>
      </c>
      <c r="O42" s="21">
        <f t="shared" si="8"/>
        <v>2115561</v>
      </c>
      <c r="P42" s="21">
        <f t="shared" si="8"/>
        <v>4440630</v>
      </c>
      <c r="Q42" s="21">
        <f t="shared" si="8"/>
        <v>11531712</v>
      </c>
      <c r="R42" s="21">
        <f t="shared" si="8"/>
        <v>18087903</v>
      </c>
      <c r="S42" s="21">
        <f t="shared" si="8"/>
        <v>3857912</v>
      </c>
      <c r="T42" s="21">
        <f t="shared" si="8"/>
        <v>2467691</v>
      </c>
      <c r="U42" s="21">
        <f t="shared" si="8"/>
        <v>0</v>
      </c>
      <c r="V42" s="21">
        <f t="shared" si="8"/>
        <v>6325603</v>
      </c>
      <c r="W42" s="21">
        <f t="shared" si="8"/>
        <v>30178051</v>
      </c>
      <c r="X42" s="21">
        <f t="shared" si="8"/>
        <v>159503192</v>
      </c>
      <c r="Y42" s="21">
        <f t="shared" si="8"/>
        <v>-129325141</v>
      </c>
      <c r="Z42" s="4">
        <f>+IF(X42&lt;&gt;0,+(Y42/X42)*100,0)</f>
        <v>-81.07997048736179</v>
      </c>
      <c r="AA42" s="19">
        <f>SUM(AA43:AA46)</f>
        <v>159503192</v>
      </c>
    </row>
    <row r="43" spans="1:27" ht="12.75">
      <c r="A43" s="5" t="s">
        <v>46</v>
      </c>
      <c r="B43" s="3"/>
      <c r="C43" s="22">
        <v>57701663</v>
      </c>
      <c r="D43" s="22"/>
      <c r="E43" s="23">
        <v>32472224</v>
      </c>
      <c r="F43" s="24">
        <v>46822212</v>
      </c>
      <c r="G43" s="24"/>
      <c r="H43" s="24">
        <v>5526517</v>
      </c>
      <c r="I43" s="24"/>
      <c r="J43" s="24">
        <v>5526517</v>
      </c>
      <c r="K43" s="24"/>
      <c r="L43" s="24">
        <v>72067</v>
      </c>
      <c r="M43" s="24"/>
      <c r="N43" s="24">
        <v>72067</v>
      </c>
      <c r="O43" s="24">
        <v>2089647</v>
      </c>
      <c r="P43" s="24">
        <v>1547045</v>
      </c>
      <c r="Q43" s="24">
        <v>2634655</v>
      </c>
      <c r="R43" s="24">
        <v>6271347</v>
      </c>
      <c r="S43" s="24">
        <v>2062686</v>
      </c>
      <c r="T43" s="24">
        <v>2020663</v>
      </c>
      <c r="U43" s="24"/>
      <c r="V43" s="24">
        <v>4083349</v>
      </c>
      <c r="W43" s="24">
        <v>15953280</v>
      </c>
      <c r="X43" s="24">
        <v>46822212</v>
      </c>
      <c r="Y43" s="24">
        <v>-30868932</v>
      </c>
      <c r="Z43" s="6">
        <v>-65.93</v>
      </c>
      <c r="AA43" s="22">
        <v>46822212</v>
      </c>
    </row>
    <row r="44" spans="1:27" ht="12.75">
      <c r="A44" s="5" t="s">
        <v>47</v>
      </c>
      <c r="B44" s="3"/>
      <c r="C44" s="22">
        <v>76430827</v>
      </c>
      <c r="D44" s="22"/>
      <c r="E44" s="23">
        <v>68926544</v>
      </c>
      <c r="F44" s="24">
        <v>69926544</v>
      </c>
      <c r="G44" s="24">
        <v>17264</v>
      </c>
      <c r="H44" s="24">
        <v>61664</v>
      </c>
      <c r="I44" s="24"/>
      <c r="J44" s="24">
        <v>78928</v>
      </c>
      <c r="K44" s="24">
        <v>17264</v>
      </c>
      <c r="L44" s="24">
        <v>53597</v>
      </c>
      <c r="M44" s="24"/>
      <c r="N44" s="24">
        <v>70861</v>
      </c>
      <c r="O44" s="24">
        <v>21871</v>
      </c>
      <c r="P44" s="24">
        <v>2485107</v>
      </c>
      <c r="Q44" s="24">
        <v>7678685</v>
      </c>
      <c r="R44" s="24">
        <v>10185663</v>
      </c>
      <c r="S44" s="24">
        <v>1791236</v>
      </c>
      <c r="T44" s="24">
        <v>443038</v>
      </c>
      <c r="U44" s="24"/>
      <c r="V44" s="24">
        <v>2234274</v>
      </c>
      <c r="W44" s="24">
        <v>12569726</v>
      </c>
      <c r="X44" s="24">
        <v>69926544</v>
      </c>
      <c r="Y44" s="24">
        <v>-57356818</v>
      </c>
      <c r="Z44" s="6">
        <v>-82.02</v>
      </c>
      <c r="AA44" s="22">
        <v>69926544</v>
      </c>
    </row>
    <row r="45" spans="1:27" ht="12.75">
      <c r="A45" s="5" t="s">
        <v>48</v>
      </c>
      <c r="B45" s="3"/>
      <c r="C45" s="25">
        <v>3853042</v>
      </c>
      <c r="D45" s="25"/>
      <c r="E45" s="26">
        <v>900012</v>
      </c>
      <c r="F45" s="27">
        <v>2300000</v>
      </c>
      <c r="G45" s="27"/>
      <c r="H45" s="27"/>
      <c r="I45" s="27"/>
      <c r="J45" s="27"/>
      <c r="K45" s="27"/>
      <c r="L45" s="27"/>
      <c r="M45" s="27"/>
      <c r="N45" s="27"/>
      <c r="O45" s="27"/>
      <c r="P45" s="27">
        <v>222650</v>
      </c>
      <c r="Q45" s="27"/>
      <c r="R45" s="27">
        <v>222650</v>
      </c>
      <c r="S45" s="27"/>
      <c r="T45" s="27"/>
      <c r="U45" s="27"/>
      <c r="V45" s="27"/>
      <c r="W45" s="27">
        <v>222650</v>
      </c>
      <c r="X45" s="27">
        <v>2300000</v>
      </c>
      <c r="Y45" s="27">
        <v>-2077350</v>
      </c>
      <c r="Z45" s="7">
        <v>-90.32</v>
      </c>
      <c r="AA45" s="25">
        <v>2300000</v>
      </c>
    </row>
    <row r="46" spans="1:27" ht="12.75">
      <c r="A46" s="5" t="s">
        <v>49</v>
      </c>
      <c r="B46" s="3"/>
      <c r="C46" s="22">
        <v>9976585</v>
      </c>
      <c r="D46" s="22"/>
      <c r="E46" s="23">
        <v>38659440</v>
      </c>
      <c r="F46" s="24">
        <v>40454436</v>
      </c>
      <c r="G46" s="24">
        <v>4043</v>
      </c>
      <c r="H46" s="24">
        <v>4043</v>
      </c>
      <c r="I46" s="24"/>
      <c r="J46" s="24">
        <v>8086</v>
      </c>
      <c r="K46" s="24">
        <v>4043</v>
      </c>
      <c r="L46" s="24">
        <v>4043</v>
      </c>
      <c r="M46" s="24"/>
      <c r="N46" s="24">
        <v>8086</v>
      </c>
      <c r="O46" s="24">
        <v>4043</v>
      </c>
      <c r="P46" s="24">
        <v>185828</v>
      </c>
      <c r="Q46" s="24">
        <v>1218372</v>
      </c>
      <c r="R46" s="24">
        <v>1408243</v>
      </c>
      <c r="S46" s="24">
        <v>3990</v>
      </c>
      <c r="T46" s="24">
        <v>3990</v>
      </c>
      <c r="U46" s="24"/>
      <c r="V46" s="24">
        <v>7980</v>
      </c>
      <c r="W46" s="24">
        <v>1432395</v>
      </c>
      <c r="X46" s="24">
        <v>40454436</v>
      </c>
      <c r="Y46" s="24">
        <v>-39022041</v>
      </c>
      <c r="Z46" s="6">
        <v>-96.46</v>
      </c>
      <c r="AA46" s="22">
        <v>40454436</v>
      </c>
    </row>
    <row r="47" spans="1:27" ht="12.75">
      <c r="A47" s="2" t="s">
        <v>50</v>
      </c>
      <c r="B47" s="8" t="s">
        <v>51</v>
      </c>
      <c r="C47" s="19">
        <v>10386271</v>
      </c>
      <c r="D47" s="19"/>
      <c r="E47" s="20">
        <v>4834512</v>
      </c>
      <c r="F47" s="21">
        <v>4784512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1720129</v>
      </c>
      <c r="R47" s="21">
        <v>1720129</v>
      </c>
      <c r="S47" s="21"/>
      <c r="T47" s="21"/>
      <c r="U47" s="21"/>
      <c r="V47" s="21"/>
      <c r="W47" s="21">
        <v>1720129</v>
      </c>
      <c r="X47" s="21">
        <v>4784512</v>
      </c>
      <c r="Y47" s="21">
        <v>-3064383</v>
      </c>
      <c r="Z47" s="4">
        <v>-64.05</v>
      </c>
      <c r="AA47" s="19">
        <v>4784512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545711888</v>
      </c>
      <c r="D48" s="40">
        <f>+D28+D32+D38+D42+D47</f>
        <v>0</v>
      </c>
      <c r="E48" s="41">
        <f t="shared" si="9"/>
        <v>628828668</v>
      </c>
      <c r="F48" s="42">
        <f t="shared" si="9"/>
        <v>571817965</v>
      </c>
      <c r="G48" s="42">
        <f t="shared" si="9"/>
        <v>774202</v>
      </c>
      <c r="H48" s="42">
        <f t="shared" si="9"/>
        <v>13675801</v>
      </c>
      <c r="I48" s="42">
        <f t="shared" si="9"/>
        <v>0</v>
      </c>
      <c r="J48" s="42">
        <f t="shared" si="9"/>
        <v>14450003</v>
      </c>
      <c r="K48" s="42">
        <f t="shared" si="9"/>
        <v>795351</v>
      </c>
      <c r="L48" s="42">
        <f t="shared" si="9"/>
        <v>1040871</v>
      </c>
      <c r="M48" s="42">
        <f t="shared" si="9"/>
        <v>0</v>
      </c>
      <c r="N48" s="42">
        <f t="shared" si="9"/>
        <v>1836222</v>
      </c>
      <c r="O48" s="42">
        <f t="shared" si="9"/>
        <v>6610946</v>
      </c>
      <c r="P48" s="42">
        <f t="shared" si="9"/>
        <v>12901065</v>
      </c>
      <c r="Q48" s="42">
        <f t="shared" si="9"/>
        <v>44122292</v>
      </c>
      <c r="R48" s="42">
        <f t="shared" si="9"/>
        <v>63634303</v>
      </c>
      <c r="S48" s="42">
        <f t="shared" si="9"/>
        <v>9778899</v>
      </c>
      <c r="T48" s="42">
        <f t="shared" si="9"/>
        <v>16020406</v>
      </c>
      <c r="U48" s="42">
        <f t="shared" si="9"/>
        <v>0</v>
      </c>
      <c r="V48" s="42">
        <f t="shared" si="9"/>
        <v>25799305</v>
      </c>
      <c r="W48" s="42">
        <f t="shared" si="9"/>
        <v>105719833</v>
      </c>
      <c r="X48" s="42">
        <f t="shared" si="9"/>
        <v>571817965</v>
      </c>
      <c r="Y48" s="42">
        <f t="shared" si="9"/>
        <v>-466098132</v>
      </c>
      <c r="Z48" s="43">
        <f>+IF(X48&lt;&gt;0,+(Y48/X48)*100,0)</f>
        <v>-81.51162791816098</v>
      </c>
      <c r="AA48" s="40">
        <f>+AA28+AA32+AA38+AA42+AA47</f>
        <v>571817965</v>
      </c>
    </row>
    <row r="49" spans="1:27" ht="12.75">
      <c r="A49" s="14" t="s">
        <v>77</v>
      </c>
      <c r="B49" s="15"/>
      <c r="C49" s="44">
        <f aca="true" t="shared" si="10" ref="C49:Y49">+C25-C48</f>
        <v>189823214</v>
      </c>
      <c r="D49" s="44">
        <f>+D25-D48</f>
        <v>0</v>
      </c>
      <c r="E49" s="45">
        <f t="shared" si="10"/>
        <v>-70507404</v>
      </c>
      <c r="F49" s="46">
        <f t="shared" si="10"/>
        <v>175456063</v>
      </c>
      <c r="G49" s="46">
        <f t="shared" si="10"/>
        <v>16913876</v>
      </c>
      <c r="H49" s="46">
        <f t="shared" si="10"/>
        <v>167902039</v>
      </c>
      <c r="I49" s="46">
        <f t="shared" si="10"/>
        <v>0</v>
      </c>
      <c r="J49" s="46">
        <f t="shared" si="10"/>
        <v>184815915</v>
      </c>
      <c r="K49" s="46">
        <f t="shared" si="10"/>
        <v>17397888</v>
      </c>
      <c r="L49" s="46">
        <f t="shared" si="10"/>
        <v>15870184</v>
      </c>
      <c r="M49" s="46">
        <f t="shared" si="10"/>
        <v>0</v>
      </c>
      <c r="N49" s="46">
        <f t="shared" si="10"/>
        <v>33268072</v>
      </c>
      <c r="O49" s="46">
        <f t="shared" si="10"/>
        <v>131220942</v>
      </c>
      <c r="P49" s="46">
        <f t="shared" si="10"/>
        <v>2184617</v>
      </c>
      <c r="Q49" s="46">
        <f t="shared" si="10"/>
        <v>68240515</v>
      </c>
      <c r="R49" s="46">
        <f t="shared" si="10"/>
        <v>201646074</v>
      </c>
      <c r="S49" s="46">
        <f t="shared" si="10"/>
        <v>6766658</v>
      </c>
      <c r="T49" s="46">
        <f t="shared" si="10"/>
        <v>1047262</v>
      </c>
      <c r="U49" s="46">
        <f t="shared" si="10"/>
        <v>0</v>
      </c>
      <c r="V49" s="46">
        <f t="shared" si="10"/>
        <v>7813920</v>
      </c>
      <c r="W49" s="46">
        <f t="shared" si="10"/>
        <v>427543981</v>
      </c>
      <c r="X49" s="46">
        <f>IF(F25=F48,0,X25-X48)</f>
        <v>175456063</v>
      </c>
      <c r="Y49" s="46">
        <f t="shared" si="10"/>
        <v>252087918</v>
      </c>
      <c r="Z49" s="47">
        <f>+IF(X49&lt;&gt;0,+(Y49/X49)*100,0)</f>
        <v>143.67580902576162</v>
      </c>
      <c r="AA49" s="44">
        <f>+AA25-AA48</f>
        <v>175456063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390453089</v>
      </c>
      <c r="D5" s="19">
        <f>SUM(D6:D8)</f>
        <v>0</v>
      </c>
      <c r="E5" s="20">
        <f t="shared" si="0"/>
        <v>385849000</v>
      </c>
      <c r="F5" s="21">
        <f t="shared" si="0"/>
        <v>386460815</v>
      </c>
      <c r="G5" s="21">
        <f t="shared" si="0"/>
        <v>150875808</v>
      </c>
      <c r="H5" s="21">
        <f t="shared" si="0"/>
        <v>789412</v>
      </c>
      <c r="I5" s="21">
        <f t="shared" si="0"/>
        <v>779464</v>
      </c>
      <c r="J5" s="21">
        <f t="shared" si="0"/>
        <v>152444684</v>
      </c>
      <c r="K5" s="21">
        <f t="shared" si="0"/>
        <v>3379642</v>
      </c>
      <c r="L5" s="21">
        <f t="shared" si="0"/>
        <v>329119</v>
      </c>
      <c r="M5" s="21">
        <f t="shared" si="0"/>
        <v>119369855</v>
      </c>
      <c r="N5" s="21">
        <f t="shared" si="0"/>
        <v>123078616</v>
      </c>
      <c r="O5" s="21">
        <f t="shared" si="0"/>
        <v>1330624</v>
      </c>
      <c r="P5" s="21">
        <f t="shared" si="0"/>
        <v>254090</v>
      </c>
      <c r="Q5" s="21">
        <f t="shared" si="0"/>
        <v>89158707</v>
      </c>
      <c r="R5" s="21">
        <f t="shared" si="0"/>
        <v>90743421</v>
      </c>
      <c r="S5" s="21">
        <f t="shared" si="0"/>
        <v>2577899</v>
      </c>
      <c r="T5" s="21">
        <f t="shared" si="0"/>
        <v>2513984</v>
      </c>
      <c r="U5" s="21">
        <f t="shared" si="0"/>
        <v>-4060</v>
      </c>
      <c r="V5" s="21">
        <f t="shared" si="0"/>
        <v>5087823</v>
      </c>
      <c r="W5" s="21">
        <f t="shared" si="0"/>
        <v>371354544</v>
      </c>
      <c r="X5" s="21">
        <f t="shared" si="0"/>
        <v>386460815</v>
      </c>
      <c r="Y5" s="21">
        <f t="shared" si="0"/>
        <v>-15106271</v>
      </c>
      <c r="Z5" s="4">
        <f>+IF(X5&lt;&gt;0,+(Y5/X5)*100,0)</f>
        <v>-3.9088752115786956</v>
      </c>
      <c r="AA5" s="19">
        <f>SUM(AA6:AA8)</f>
        <v>386460815</v>
      </c>
    </row>
    <row r="6" spans="1:27" ht="12.75">
      <c r="A6" s="5" t="s">
        <v>32</v>
      </c>
      <c r="B6" s="3"/>
      <c r="C6" s="22">
        <v>56869</v>
      </c>
      <c r="D6" s="22"/>
      <c r="E6" s="23"/>
      <c r="F6" s="24"/>
      <c r="G6" s="24">
        <v>43</v>
      </c>
      <c r="H6" s="24"/>
      <c r="I6" s="24"/>
      <c r="J6" s="24">
        <v>43</v>
      </c>
      <c r="K6" s="24">
        <v>43</v>
      </c>
      <c r="L6" s="24">
        <v>43</v>
      </c>
      <c r="M6" s="24"/>
      <c r="N6" s="24">
        <v>86</v>
      </c>
      <c r="O6" s="24"/>
      <c r="P6" s="24"/>
      <c r="Q6" s="24"/>
      <c r="R6" s="24"/>
      <c r="S6" s="24"/>
      <c r="T6" s="24"/>
      <c r="U6" s="24"/>
      <c r="V6" s="24"/>
      <c r="W6" s="24">
        <v>129</v>
      </c>
      <c r="X6" s="24"/>
      <c r="Y6" s="24">
        <v>129</v>
      </c>
      <c r="Z6" s="6"/>
      <c r="AA6" s="22"/>
    </row>
    <row r="7" spans="1:27" ht="12.75">
      <c r="A7" s="5" t="s">
        <v>33</v>
      </c>
      <c r="B7" s="3"/>
      <c r="C7" s="25">
        <v>390396220</v>
      </c>
      <c r="D7" s="25"/>
      <c r="E7" s="26">
        <v>385849000</v>
      </c>
      <c r="F7" s="27">
        <v>386460815</v>
      </c>
      <c r="G7" s="27">
        <v>150875765</v>
      </c>
      <c r="H7" s="27">
        <v>789412</v>
      </c>
      <c r="I7" s="27">
        <v>779464</v>
      </c>
      <c r="J7" s="27">
        <v>152444641</v>
      </c>
      <c r="K7" s="27">
        <v>3379599</v>
      </c>
      <c r="L7" s="27">
        <v>329076</v>
      </c>
      <c r="M7" s="27">
        <v>119369855</v>
      </c>
      <c r="N7" s="27">
        <v>123078530</v>
      </c>
      <c r="O7" s="27">
        <v>1330624</v>
      </c>
      <c r="P7" s="27">
        <v>254090</v>
      </c>
      <c r="Q7" s="27">
        <v>89158707</v>
      </c>
      <c r="R7" s="27">
        <v>90743421</v>
      </c>
      <c r="S7" s="27">
        <v>2577899</v>
      </c>
      <c r="T7" s="27">
        <v>2513984</v>
      </c>
      <c r="U7" s="27">
        <v>-4060</v>
      </c>
      <c r="V7" s="27">
        <v>5087823</v>
      </c>
      <c r="W7" s="27">
        <v>371354415</v>
      </c>
      <c r="X7" s="27">
        <v>386460815</v>
      </c>
      <c r="Y7" s="27">
        <v>-15106400</v>
      </c>
      <c r="Z7" s="7">
        <v>-3.91</v>
      </c>
      <c r="AA7" s="25">
        <v>386460815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835114</v>
      </c>
      <c r="D9" s="19">
        <f>SUM(D10:D14)</f>
        <v>0</v>
      </c>
      <c r="E9" s="20">
        <f t="shared" si="1"/>
        <v>900000</v>
      </c>
      <c r="F9" s="21">
        <f t="shared" si="1"/>
        <v>900000</v>
      </c>
      <c r="G9" s="21">
        <f t="shared" si="1"/>
        <v>438131</v>
      </c>
      <c r="H9" s="21">
        <f t="shared" si="1"/>
        <v>-202538</v>
      </c>
      <c r="I9" s="21">
        <f t="shared" si="1"/>
        <v>77229</v>
      </c>
      <c r="J9" s="21">
        <f t="shared" si="1"/>
        <v>312822</v>
      </c>
      <c r="K9" s="21">
        <f t="shared" si="1"/>
        <v>116573</v>
      </c>
      <c r="L9" s="21">
        <f t="shared" si="1"/>
        <v>98990</v>
      </c>
      <c r="M9" s="21">
        <f t="shared" si="1"/>
        <v>34699</v>
      </c>
      <c r="N9" s="21">
        <f t="shared" si="1"/>
        <v>250262</v>
      </c>
      <c r="O9" s="21">
        <f t="shared" si="1"/>
        <v>58871</v>
      </c>
      <c r="P9" s="21">
        <f t="shared" si="1"/>
        <v>47552</v>
      </c>
      <c r="Q9" s="21">
        <f t="shared" si="1"/>
        <v>86715</v>
      </c>
      <c r="R9" s="21">
        <f t="shared" si="1"/>
        <v>193138</v>
      </c>
      <c r="S9" s="21">
        <f t="shared" si="1"/>
        <v>37848</v>
      </c>
      <c r="T9" s="21">
        <f t="shared" si="1"/>
        <v>46939</v>
      </c>
      <c r="U9" s="21">
        <f t="shared" si="1"/>
        <v>51752</v>
      </c>
      <c r="V9" s="21">
        <f t="shared" si="1"/>
        <v>136539</v>
      </c>
      <c r="W9" s="21">
        <f t="shared" si="1"/>
        <v>892761</v>
      </c>
      <c r="X9" s="21">
        <f t="shared" si="1"/>
        <v>900000</v>
      </c>
      <c r="Y9" s="21">
        <f t="shared" si="1"/>
        <v>-7239</v>
      </c>
      <c r="Z9" s="4">
        <f>+IF(X9&lt;&gt;0,+(Y9/X9)*100,0)</f>
        <v>-0.8043333333333333</v>
      </c>
      <c r="AA9" s="19">
        <f>SUM(AA10:AA14)</f>
        <v>900000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58753</v>
      </c>
      <c r="D12" s="22"/>
      <c r="E12" s="23">
        <v>100000</v>
      </c>
      <c r="F12" s="24">
        <v>100000</v>
      </c>
      <c r="G12" s="24">
        <v>16500</v>
      </c>
      <c r="H12" s="24">
        <v>8250</v>
      </c>
      <c r="I12" s="24">
        <v>5250</v>
      </c>
      <c r="J12" s="24">
        <v>30000</v>
      </c>
      <c r="K12" s="24">
        <v>1500</v>
      </c>
      <c r="L12" s="24">
        <v>4500</v>
      </c>
      <c r="M12" s="24"/>
      <c r="N12" s="24">
        <v>6000</v>
      </c>
      <c r="O12" s="24">
        <v>10744</v>
      </c>
      <c r="P12" s="24">
        <v>912</v>
      </c>
      <c r="Q12" s="24">
        <v>33878</v>
      </c>
      <c r="R12" s="24">
        <v>45534</v>
      </c>
      <c r="S12" s="24"/>
      <c r="T12" s="24">
        <v>12700</v>
      </c>
      <c r="U12" s="24">
        <v>741</v>
      </c>
      <c r="V12" s="24">
        <v>13441</v>
      </c>
      <c r="W12" s="24">
        <v>94975</v>
      </c>
      <c r="X12" s="24">
        <v>100000</v>
      </c>
      <c r="Y12" s="24">
        <v>-5025</v>
      </c>
      <c r="Z12" s="6">
        <v>-5.03</v>
      </c>
      <c r="AA12" s="22">
        <v>100000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776361</v>
      </c>
      <c r="D14" s="25"/>
      <c r="E14" s="26">
        <v>800000</v>
      </c>
      <c r="F14" s="27">
        <v>800000</v>
      </c>
      <c r="G14" s="27">
        <v>421631</v>
      </c>
      <c r="H14" s="27">
        <v>-210788</v>
      </c>
      <c r="I14" s="27">
        <v>71979</v>
      </c>
      <c r="J14" s="27">
        <v>282822</v>
      </c>
      <c r="K14" s="27">
        <v>115073</v>
      </c>
      <c r="L14" s="27">
        <v>94490</v>
      </c>
      <c r="M14" s="27">
        <v>34699</v>
      </c>
      <c r="N14" s="27">
        <v>244262</v>
      </c>
      <c r="O14" s="27">
        <v>48127</v>
      </c>
      <c r="P14" s="27">
        <v>46640</v>
      </c>
      <c r="Q14" s="27">
        <v>52837</v>
      </c>
      <c r="R14" s="27">
        <v>147604</v>
      </c>
      <c r="S14" s="27">
        <v>37848</v>
      </c>
      <c r="T14" s="27">
        <v>34239</v>
      </c>
      <c r="U14" s="27">
        <v>51011</v>
      </c>
      <c r="V14" s="27">
        <v>123098</v>
      </c>
      <c r="W14" s="27">
        <v>797786</v>
      </c>
      <c r="X14" s="27">
        <v>800000</v>
      </c>
      <c r="Y14" s="27">
        <v>-2214</v>
      </c>
      <c r="Z14" s="7">
        <v>-0.28</v>
      </c>
      <c r="AA14" s="25">
        <v>800000</v>
      </c>
    </row>
    <row r="15" spans="1:27" ht="12.75">
      <c r="A15" s="2" t="s">
        <v>41</v>
      </c>
      <c r="B15" s="8"/>
      <c r="C15" s="19">
        <f aca="true" t="shared" si="2" ref="C15:Y15">SUM(C16:C18)</f>
        <v>5022548</v>
      </c>
      <c r="D15" s="19">
        <f>SUM(D16:D18)</f>
        <v>0</v>
      </c>
      <c r="E15" s="20">
        <f t="shared" si="2"/>
        <v>2541001</v>
      </c>
      <c r="F15" s="21">
        <f t="shared" si="2"/>
        <v>17541001</v>
      </c>
      <c r="G15" s="21">
        <f t="shared" si="2"/>
        <v>19130</v>
      </c>
      <c r="H15" s="21">
        <f t="shared" si="2"/>
        <v>0</v>
      </c>
      <c r="I15" s="21">
        <f t="shared" si="2"/>
        <v>6957</v>
      </c>
      <c r="J15" s="21">
        <f t="shared" si="2"/>
        <v>26087</v>
      </c>
      <c r="K15" s="21">
        <f t="shared" si="2"/>
        <v>4348</v>
      </c>
      <c r="L15" s="21">
        <f t="shared" si="2"/>
        <v>13043</v>
      </c>
      <c r="M15" s="21">
        <f t="shared" si="2"/>
        <v>0</v>
      </c>
      <c r="N15" s="21">
        <f t="shared" si="2"/>
        <v>17391</v>
      </c>
      <c r="O15" s="21">
        <f t="shared" si="2"/>
        <v>13043</v>
      </c>
      <c r="P15" s="21">
        <f t="shared" si="2"/>
        <v>717391</v>
      </c>
      <c r="Q15" s="21">
        <f t="shared" si="2"/>
        <v>-15000</v>
      </c>
      <c r="R15" s="21">
        <f t="shared" si="2"/>
        <v>715434</v>
      </c>
      <c r="S15" s="21">
        <f t="shared" si="2"/>
        <v>0</v>
      </c>
      <c r="T15" s="21">
        <f t="shared" si="2"/>
        <v>0</v>
      </c>
      <c r="U15" s="21">
        <f t="shared" si="2"/>
        <v>3797562</v>
      </c>
      <c r="V15" s="21">
        <f t="shared" si="2"/>
        <v>3797562</v>
      </c>
      <c r="W15" s="21">
        <f t="shared" si="2"/>
        <v>4556474</v>
      </c>
      <c r="X15" s="21">
        <f t="shared" si="2"/>
        <v>17541001</v>
      </c>
      <c r="Y15" s="21">
        <f t="shared" si="2"/>
        <v>-12984527</v>
      </c>
      <c r="Z15" s="4">
        <f>+IF(X15&lt;&gt;0,+(Y15/X15)*100,0)</f>
        <v>-74.0238655707277</v>
      </c>
      <c r="AA15" s="19">
        <f>SUM(AA16:AA18)</f>
        <v>17541001</v>
      </c>
    </row>
    <row r="16" spans="1:27" ht="12.75">
      <c r="A16" s="5" t="s">
        <v>42</v>
      </c>
      <c r="B16" s="3"/>
      <c r="C16" s="22">
        <v>3626000</v>
      </c>
      <c r="D16" s="22"/>
      <c r="E16" s="23">
        <v>2131001</v>
      </c>
      <c r="F16" s="24">
        <v>17131001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>
        <v>3797562</v>
      </c>
      <c r="V16" s="24">
        <v>3797562</v>
      </c>
      <c r="W16" s="24">
        <v>3797562</v>
      </c>
      <c r="X16" s="24">
        <v>17131001</v>
      </c>
      <c r="Y16" s="24">
        <v>-13333439</v>
      </c>
      <c r="Z16" s="6">
        <v>-77.83</v>
      </c>
      <c r="AA16" s="22">
        <v>17131001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>
        <v>1396548</v>
      </c>
      <c r="D18" s="22"/>
      <c r="E18" s="23">
        <v>410000</v>
      </c>
      <c r="F18" s="24">
        <v>410000</v>
      </c>
      <c r="G18" s="24">
        <v>19130</v>
      </c>
      <c r="H18" s="24"/>
      <c r="I18" s="24">
        <v>6957</v>
      </c>
      <c r="J18" s="24">
        <v>26087</v>
      </c>
      <c r="K18" s="24">
        <v>4348</v>
      </c>
      <c r="L18" s="24">
        <v>13043</v>
      </c>
      <c r="M18" s="24"/>
      <c r="N18" s="24">
        <v>17391</v>
      </c>
      <c r="O18" s="24">
        <v>13043</v>
      </c>
      <c r="P18" s="24">
        <v>717391</v>
      </c>
      <c r="Q18" s="24">
        <v>-15000</v>
      </c>
      <c r="R18" s="24">
        <v>715434</v>
      </c>
      <c r="S18" s="24"/>
      <c r="T18" s="24"/>
      <c r="U18" s="24"/>
      <c r="V18" s="24"/>
      <c r="W18" s="24">
        <v>758912</v>
      </c>
      <c r="X18" s="24">
        <v>410000</v>
      </c>
      <c r="Y18" s="24">
        <v>348912</v>
      </c>
      <c r="Z18" s="6">
        <v>85.1</v>
      </c>
      <c r="AA18" s="22">
        <v>410000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396310751</v>
      </c>
      <c r="D25" s="40">
        <f>+D5+D9+D15+D19+D24</f>
        <v>0</v>
      </c>
      <c r="E25" s="41">
        <f t="shared" si="4"/>
        <v>389290001</v>
      </c>
      <c r="F25" s="42">
        <f t="shared" si="4"/>
        <v>404901816</v>
      </c>
      <c r="G25" s="42">
        <f t="shared" si="4"/>
        <v>151333069</v>
      </c>
      <c r="H25" s="42">
        <f t="shared" si="4"/>
        <v>586874</v>
      </c>
      <c r="I25" s="42">
        <f t="shared" si="4"/>
        <v>863650</v>
      </c>
      <c r="J25" s="42">
        <f t="shared" si="4"/>
        <v>152783593</v>
      </c>
      <c r="K25" s="42">
        <f t="shared" si="4"/>
        <v>3500563</v>
      </c>
      <c r="L25" s="42">
        <f t="shared" si="4"/>
        <v>441152</v>
      </c>
      <c r="M25" s="42">
        <f t="shared" si="4"/>
        <v>119404554</v>
      </c>
      <c r="N25" s="42">
        <f t="shared" si="4"/>
        <v>123346269</v>
      </c>
      <c r="O25" s="42">
        <f t="shared" si="4"/>
        <v>1402538</v>
      </c>
      <c r="P25" s="42">
        <f t="shared" si="4"/>
        <v>1019033</v>
      </c>
      <c r="Q25" s="42">
        <f t="shared" si="4"/>
        <v>89230422</v>
      </c>
      <c r="R25" s="42">
        <f t="shared" si="4"/>
        <v>91651993</v>
      </c>
      <c r="S25" s="42">
        <f t="shared" si="4"/>
        <v>2615747</v>
      </c>
      <c r="T25" s="42">
        <f t="shared" si="4"/>
        <v>2560923</v>
      </c>
      <c r="U25" s="42">
        <f t="shared" si="4"/>
        <v>3845254</v>
      </c>
      <c r="V25" s="42">
        <f t="shared" si="4"/>
        <v>9021924</v>
      </c>
      <c r="W25" s="42">
        <f t="shared" si="4"/>
        <v>376803779</v>
      </c>
      <c r="X25" s="42">
        <f t="shared" si="4"/>
        <v>404901816</v>
      </c>
      <c r="Y25" s="42">
        <f t="shared" si="4"/>
        <v>-28098037</v>
      </c>
      <c r="Z25" s="43">
        <f>+IF(X25&lt;&gt;0,+(Y25/X25)*100,0)</f>
        <v>-6.939469246539512</v>
      </c>
      <c r="AA25" s="40">
        <f>+AA5+AA9+AA15+AA19+AA24</f>
        <v>404901816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143068285</v>
      </c>
      <c r="D28" s="19">
        <f>SUM(D29:D31)</f>
        <v>0</v>
      </c>
      <c r="E28" s="20">
        <f t="shared" si="5"/>
        <v>179550040</v>
      </c>
      <c r="F28" s="21">
        <f t="shared" si="5"/>
        <v>183817992</v>
      </c>
      <c r="G28" s="21">
        <f t="shared" si="5"/>
        <v>9206827</v>
      </c>
      <c r="H28" s="21">
        <f t="shared" si="5"/>
        <v>13575754</v>
      </c>
      <c r="I28" s="21">
        <f t="shared" si="5"/>
        <v>15347365</v>
      </c>
      <c r="J28" s="21">
        <f t="shared" si="5"/>
        <v>38129946</v>
      </c>
      <c r="K28" s="21">
        <f t="shared" si="5"/>
        <v>13950524</v>
      </c>
      <c r="L28" s="21">
        <f t="shared" si="5"/>
        <v>11971693</v>
      </c>
      <c r="M28" s="21">
        <f t="shared" si="5"/>
        <v>14563252</v>
      </c>
      <c r="N28" s="21">
        <f t="shared" si="5"/>
        <v>40485469</v>
      </c>
      <c r="O28" s="21">
        <f t="shared" si="5"/>
        <v>10498074</v>
      </c>
      <c r="P28" s="21">
        <f t="shared" si="5"/>
        <v>13897049</v>
      </c>
      <c r="Q28" s="21">
        <f t="shared" si="5"/>
        <v>16394601</v>
      </c>
      <c r="R28" s="21">
        <f t="shared" si="5"/>
        <v>40789724</v>
      </c>
      <c r="S28" s="21">
        <f t="shared" si="5"/>
        <v>10057581</v>
      </c>
      <c r="T28" s="21">
        <f t="shared" si="5"/>
        <v>12020924</v>
      </c>
      <c r="U28" s="21">
        <f t="shared" si="5"/>
        <v>13907379</v>
      </c>
      <c r="V28" s="21">
        <f t="shared" si="5"/>
        <v>35985884</v>
      </c>
      <c r="W28" s="21">
        <f t="shared" si="5"/>
        <v>155391023</v>
      </c>
      <c r="X28" s="21">
        <f t="shared" si="5"/>
        <v>183817992</v>
      </c>
      <c r="Y28" s="21">
        <f t="shared" si="5"/>
        <v>-28426969</v>
      </c>
      <c r="Z28" s="4">
        <f>+IF(X28&lt;&gt;0,+(Y28/X28)*100,0)</f>
        <v>-15.464736988313962</v>
      </c>
      <c r="AA28" s="19">
        <f>SUM(AA29:AA31)</f>
        <v>183817992</v>
      </c>
    </row>
    <row r="29" spans="1:27" ht="12.75">
      <c r="A29" s="5" t="s">
        <v>32</v>
      </c>
      <c r="B29" s="3"/>
      <c r="C29" s="22">
        <v>29861737</v>
      </c>
      <c r="D29" s="22"/>
      <c r="E29" s="23">
        <v>35951114</v>
      </c>
      <c r="F29" s="24">
        <v>35416213</v>
      </c>
      <c r="G29" s="24">
        <v>2400235</v>
      </c>
      <c r="H29" s="24">
        <v>3157970</v>
      </c>
      <c r="I29" s="24">
        <v>2441591</v>
      </c>
      <c r="J29" s="24">
        <v>7999796</v>
      </c>
      <c r="K29" s="24">
        <v>2603708</v>
      </c>
      <c r="L29" s="24">
        <v>2388303</v>
      </c>
      <c r="M29" s="24">
        <v>2362112</v>
      </c>
      <c r="N29" s="24">
        <v>7354123</v>
      </c>
      <c r="O29" s="24">
        <v>2364160</v>
      </c>
      <c r="P29" s="24">
        <v>2492012</v>
      </c>
      <c r="Q29" s="24">
        <v>2993393</v>
      </c>
      <c r="R29" s="24">
        <v>7849565</v>
      </c>
      <c r="S29" s="24">
        <v>2723951</v>
      </c>
      <c r="T29" s="24">
        <v>2673240</v>
      </c>
      <c r="U29" s="24">
        <v>2608130</v>
      </c>
      <c r="V29" s="24">
        <v>8005321</v>
      </c>
      <c r="W29" s="24">
        <v>31208805</v>
      </c>
      <c r="X29" s="24">
        <v>35416213</v>
      </c>
      <c r="Y29" s="24">
        <v>-4207408</v>
      </c>
      <c r="Z29" s="6">
        <v>-11.88</v>
      </c>
      <c r="AA29" s="22">
        <v>35416213</v>
      </c>
    </row>
    <row r="30" spans="1:27" ht="12.75">
      <c r="A30" s="5" t="s">
        <v>33</v>
      </c>
      <c r="B30" s="3"/>
      <c r="C30" s="25">
        <v>102209524</v>
      </c>
      <c r="D30" s="25"/>
      <c r="E30" s="26">
        <v>131904962</v>
      </c>
      <c r="F30" s="27">
        <v>136838815</v>
      </c>
      <c r="G30" s="27">
        <v>5906422</v>
      </c>
      <c r="H30" s="27">
        <v>9960748</v>
      </c>
      <c r="I30" s="27">
        <v>12109155</v>
      </c>
      <c r="J30" s="27">
        <v>27976325</v>
      </c>
      <c r="K30" s="27">
        <v>10675892</v>
      </c>
      <c r="L30" s="27">
        <v>8920684</v>
      </c>
      <c r="M30" s="27">
        <v>11324772</v>
      </c>
      <c r="N30" s="27">
        <v>30921348</v>
      </c>
      <c r="O30" s="27">
        <v>7499537</v>
      </c>
      <c r="P30" s="27">
        <v>10423934</v>
      </c>
      <c r="Q30" s="27">
        <v>11762352</v>
      </c>
      <c r="R30" s="27">
        <v>29685823</v>
      </c>
      <c r="S30" s="27">
        <v>6545480</v>
      </c>
      <c r="T30" s="27">
        <v>8913348</v>
      </c>
      <c r="U30" s="27">
        <v>9386099</v>
      </c>
      <c r="V30" s="27">
        <v>24844927</v>
      </c>
      <c r="W30" s="27">
        <v>113428423</v>
      </c>
      <c r="X30" s="27">
        <v>136838815</v>
      </c>
      <c r="Y30" s="27">
        <v>-23410392</v>
      </c>
      <c r="Z30" s="7">
        <v>-17.11</v>
      </c>
      <c r="AA30" s="25">
        <v>136838815</v>
      </c>
    </row>
    <row r="31" spans="1:27" ht="12.75">
      <c r="A31" s="5" t="s">
        <v>34</v>
      </c>
      <c r="B31" s="3"/>
      <c r="C31" s="22">
        <v>10997024</v>
      </c>
      <c r="D31" s="22"/>
      <c r="E31" s="23">
        <v>11693964</v>
      </c>
      <c r="F31" s="24">
        <v>11562964</v>
      </c>
      <c r="G31" s="24">
        <v>900170</v>
      </c>
      <c r="H31" s="24">
        <v>457036</v>
      </c>
      <c r="I31" s="24">
        <v>796619</v>
      </c>
      <c r="J31" s="24">
        <v>2153825</v>
      </c>
      <c r="K31" s="24">
        <v>670924</v>
      </c>
      <c r="L31" s="24">
        <v>662706</v>
      </c>
      <c r="M31" s="24">
        <v>876368</v>
      </c>
      <c r="N31" s="24">
        <v>2209998</v>
      </c>
      <c r="O31" s="24">
        <v>634377</v>
      </c>
      <c r="P31" s="24">
        <v>981103</v>
      </c>
      <c r="Q31" s="24">
        <v>1638856</v>
      </c>
      <c r="R31" s="24">
        <v>3254336</v>
      </c>
      <c r="S31" s="24">
        <v>788150</v>
      </c>
      <c r="T31" s="24">
        <v>434336</v>
      </c>
      <c r="U31" s="24">
        <v>1913150</v>
      </c>
      <c r="V31" s="24">
        <v>3135636</v>
      </c>
      <c r="W31" s="24">
        <v>10753795</v>
      </c>
      <c r="X31" s="24">
        <v>11562964</v>
      </c>
      <c r="Y31" s="24">
        <v>-809169</v>
      </c>
      <c r="Z31" s="6">
        <v>-7</v>
      </c>
      <c r="AA31" s="22">
        <v>11562964</v>
      </c>
    </row>
    <row r="32" spans="1:27" ht="12.75">
      <c r="A32" s="2" t="s">
        <v>35</v>
      </c>
      <c r="B32" s="3"/>
      <c r="C32" s="19">
        <f aca="true" t="shared" si="6" ref="C32:Y32">SUM(C33:C37)</f>
        <v>96102918</v>
      </c>
      <c r="D32" s="19">
        <f>SUM(D33:D37)</f>
        <v>0</v>
      </c>
      <c r="E32" s="20">
        <f t="shared" si="6"/>
        <v>105908217</v>
      </c>
      <c r="F32" s="21">
        <f t="shared" si="6"/>
        <v>106588454</v>
      </c>
      <c r="G32" s="21">
        <f t="shared" si="6"/>
        <v>8617134</v>
      </c>
      <c r="H32" s="21">
        <f t="shared" si="6"/>
        <v>7379457</v>
      </c>
      <c r="I32" s="21">
        <f t="shared" si="6"/>
        <v>7197326</v>
      </c>
      <c r="J32" s="21">
        <f t="shared" si="6"/>
        <v>23193917</v>
      </c>
      <c r="K32" s="21">
        <f t="shared" si="6"/>
        <v>7486621</v>
      </c>
      <c r="L32" s="21">
        <f t="shared" si="6"/>
        <v>6706482</v>
      </c>
      <c r="M32" s="21">
        <f t="shared" si="6"/>
        <v>8632162</v>
      </c>
      <c r="N32" s="21">
        <f t="shared" si="6"/>
        <v>22825265</v>
      </c>
      <c r="O32" s="21">
        <f t="shared" si="6"/>
        <v>6852948</v>
      </c>
      <c r="P32" s="21">
        <f t="shared" si="6"/>
        <v>10252840</v>
      </c>
      <c r="Q32" s="21">
        <f t="shared" si="6"/>
        <v>13277155</v>
      </c>
      <c r="R32" s="21">
        <f t="shared" si="6"/>
        <v>30382943</v>
      </c>
      <c r="S32" s="21">
        <f t="shared" si="6"/>
        <v>6126891</v>
      </c>
      <c r="T32" s="21">
        <f t="shared" si="6"/>
        <v>6610626</v>
      </c>
      <c r="U32" s="21">
        <f t="shared" si="6"/>
        <v>13532046</v>
      </c>
      <c r="V32" s="21">
        <f t="shared" si="6"/>
        <v>26269563</v>
      </c>
      <c r="W32" s="21">
        <f t="shared" si="6"/>
        <v>102671688</v>
      </c>
      <c r="X32" s="21">
        <f t="shared" si="6"/>
        <v>106588454</v>
      </c>
      <c r="Y32" s="21">
        <f t="shared" si="6"/>
        <v>-3916766</v>
      </c>
      <c r="Z32" s="4">
        <f>+IF(X32&lt;&gt;0,+(Y32/X32)*100,0)</f>
        <v>-3.6746625483469346</v>
      </c>
      <c r="AA32" s="19">
        <f>SUM(AA33:AA37)</f>
        <v>106588454</v>
      </c>
    </row>
    <row r="33" spans="1:27" ht="12.75">
      <c r="A33" s="5" t="s">
        <v>36</v>
      </c>
      <c r="B33" s="3"/>
      <c r="C33" s="22">
        <v>31281710</v>
      </c>
      <c r="D33" s="22"/>
      <c r="E33" s="23">
        <v>36812984</v>
      </c>
      <c r="F33" s="24">
        <v>34285621</v>
      </c>
      <c r="G33" s="24">
        <v>2213616</v>
      </c>
      <c r="H33" s="24">
        <v>2876589</v>
      </c>
      <c r="I33" s="24">
        <v>1838122</v>
      </c>
      <c r="J33" s="24">
        <v>6928327</v>
      </c>
      <c r="K33" s="24">
        <v>2059523</v>
      </c>
      <c r="L33" s="24">
        <v>1491643</v>
      </c>
      <c r="M33" s="24">
        <v>3212567</v>
      </c>
      <c r="N33" s="24">
        <v>6763733</v>
      </c>
      <c r="O33" s="24">
        <v>1722630</v>
      </c>
      <c r="P33" s="24">
        <v>2444846</v>
      </c>
      <c r="Q33" s="24">
        <v>3806077</v>
      </c>
      <c r="R33" s="24">
        <v>7973553</v>
      </c>
      <c r="S33" s="24">
        <v>1509813</v>
      </c>
      <c r="T33" s="24">
        <v>1423477</v>
      </c>
      <c r="U33" s="24">
        <v>4537544</v>
      </c>
      <c r="V33" s="24">
        <v>7470834</v>
      </c>
      <c r="W33" s="24">
        <v>29136447</v>
      </c>
      <c r="X33" s="24">
        <v>34285621</v>
      </c>
      <c r="Y33" s="24">
        <v>-5149174</v>
      </c>
      <c r="Z33" s="6">
        <v>-15.02</v>
      </c>
      <c r="AA33" s="22">
        <v>34285621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>
        <v>38232974</v>
      </c>
      <c r="D35" s="22"/>
      <c r="E35" s="23">
        <v>39497033</v>
      </c>
      <c r="F35" s="24">
        <v>42657033</v>
      </c>
      <c r="G35" s="24">
        <v>4031186</v>
      </c>
      <c r="H35" s="24">
        <v>2541639</v>
      </c>
      <c r="I35" s="24">
        <v>3022423</v>
      </c>
      <c r="J35" s="24">
        <v>9595248</v>
      </c>
      <c r="K35" s="24">
        <v>2919662</v>
      </c>
      <c r="L35" s="24">
        <v>2834767</v>
      </c>
      <c r="M35" s="24">
        <v>2829281</v>
      </c>
      <c r="N35" s="24">
        <v>8583710</v>
      </c>
      <c r="O35" s="24">
        <v>2979494</v>
      </c>
      <c r="P35" s="24">
        <v>5277190</v>
      </c>
      <c r="Q35" s="24">
        <v>6965513</v>
      </c>
      <c r="R35" s="24">
        <v>15222197</v>
      </c>
      <c r="S35" s="24">
        <v>2391077</v>
      </c>
      <c r="T35" s="24">
        <v>2780713</v>
      </c>
      <c r="U35" s="24">
        <v>4760554</v>
      </c>
      <c r="V35" s="24">
        <v>9932344</v>
      </c>
      <c r="W35" s="24">
        <v>43333499</v>
      </c>
      <c r="X35" s="24">
        <v>42657033</v>
      </c>
      <c r="Y35" s="24">
        <v>676466</v>
      </c>
      <c r="Z35" s="6">
        <v>1.59</v>
      </c>
      <c r="AA35" s="22">
        <v>42657033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26588234</v>
      </c>
      <c r="D37" s="25"/>
      <c r="E37" s="26">
        <v>29598200</v>
      </c>
      <c r="F37" s="27">
        <v>29645800</v>
      </c>
      <c r="G37" s="27">
        <v>2372332</v>
      </c>
      <c r="H37" s="27">
        <v>1961229</v>
      </c>
      <c r="I37" s="27">
        <v>2336781</v>
      </c>
      <c r="J37" s="27">
        <v>6670342</v>
      </c>
      <c r="K37" s="27">
        <v>2507436</v>
      </c>
      <c r="L37" s="27">
        <v>2380072</v>
      </c>
      <c r="M37" s="27">
        <v>2590314</v>
      </c>
      <c r="N37" s="27">
        <v>7477822</v>
      </c>
      <c r="O37" s="27">
        <v>2150824</v>
      </c>
      <c r="P37" s="27">
        <v>2530804</v>
      </c>
      <c r="Q37" s="27">
        <v>2505565</v>
      </c>
      <c r="R37" s="27">
        <v>7187193</v>
      </c>
      <c r="S37" s="27">
        <v>2226001</v>
      </c>
      <c r="T37" s="27">
        <v>2406436</v>
      </c>
      <c r="U37" s="27">
        <v>4233948</v>
      </c>
      <c r="V37" s="27">
        <v>8866385</v>
      </c>
      <c r="W37" s="27">
        <v>30201742</v>
      </c>
      <c r="X37" s="27">
        <v>29645800</v>
      </c>
      <c r="Y37" s="27">
        <v>555942</v>
      </c>
      <c r="Z37" s="7">
        <v>1.88</v>
      </c>
      <c r="AA37" s="25">
        <v>29645800</v>
      </c>
    </row>
    <row r="38" spans="1:27" ht="12.75">
      <c r="A38" s="2" t="s">
        <v>41</v>
      </c>
      <c r="B38" s="8"/>
      <c r="C38" s="19">
        <f aca="true" t="shared" si="7" ref="C38:Y38">SUM(C39:C41)</f>
        <v>160372501</v>
      </c>
      <c r="D38" s="19">
        <f>SUM(D39:D41)</f>
        <v>0</v>
      </c>
      <c r="E38" s="20">
        <f t="shared" si="7"/>
        <v>174314354</v>
      </c>
      <c r="F38" s="21">
        <f t="shared" si="7"/>
        <v>224744071</v>
      </c>
      <c r="G38" s="21">
        <f t="shared" si="7"/>
        <v>5054613</v>
      </c>
      <c r="H38" s="21">
        <f t="shared" si="7"/>
        <v>12230953</v>
      </c>
      <c r="I38" s="21">
        <f t="shared" si="7"/>
        <v>12005410</v>
      </c>
      <c r="J38" s="21">
        <f t="shared" si="7"/>
        <v>29290976</v>
      </c>
      <c r="K38" s="21">
        <f t="shared" si="7"/>
        <v>25389981</v>
      </c>
      <c r="L38" s="21">
        <f t="shared" si="7"/>
        <v>20283385</v>
      </c>
      <c r="M38" s="21">
        <f t="shared" si="7"/>
        <v>16469391</v>
      </c>
      <c r="N38" s="21">
        <f t="shared" si="7"/>
        <v>62142757</v>
      </c>
      <c r="O38" s="21">
        <f t="shared" si="7"/>
        <v>7596427</v>
      </c>
      <c r="P38" s="21">
        <f t="shared" si="7"/>
        <v>17023654</v>
      </c>
      <c r="Q38" s="21">
        <f t="shared" si="7"/>
        <v>29061053</v>
      </c>
      <c r="R38" s="21">
        <f t="shared" si="7"/>
        <v>53681134</v>
      </c>
      <c r="S38" s="21">
        <f t="shared" si="7"/>
        <v>4253719</v>
      </c>
      <c r="T38" s="21">
        <f t="shared" si="7"/>
        <v>10999840</v>
      </c>
      <c r="U38" s="21">
        <f t="shared" si="7"/>
        <v>27441611</v>
      </c>
      <c r="V38" s="21">
        <f t="shared" si="7"/>
        <v>42695170</v>
      </c>
      <c r="W38" s="21">
        <f t="shared" si="7"/>
        <v>187810037</v>
      </c>
      <c r="X38" s="21">
        <f t="shared" si="7"/>
        <v>224744071</v>
      </c>
      <c r="Y38" s="21">
        <f t="shared" si="7"/>
        <v>-36934034</v>
      </c>
      <c r="Z38" s="4">
        <f>+IF(X38&lt;&gt;0,+(Y38/X38)*100,0)</f>
        <v>-16.433819070581844</v>
      </c>
      <c r="AA38" s="19">
        <f>SUM(AA39:AA41)</f>
        <v>224744071</v>
      </c>
    </row>
    <row r="39" spans="1:27" ht="12.75">
      <c r="A39" s="5" t="s">
        <v>42</v>
      </c>
      <c r="B39" s="3"/>
      <c r="C39" s="22">
        <v>158080372</v>
      </c>
      <c r="D39" s="22"/>
      <c r="E39" s="23">
        <v>170302599</v>
      </c>
      <c r="F39" s="24">
        <v>221404116</v>
      </c>
      <c r="G39" s="24">
        <v>4782934</v>
      </c>
      <c r="H39" s="24">
        <v>12148926</v>
      </c>
      <c r="I39" s="24">
        <v>11816431</v>
      </c>
      <c r="J39" s="24">
        <v>28748291</v>
      </c>
      <c r="K39" s="24">
        <v>25196055</v>
      </c>
      <c r="L39" s="24">
        <v>20077423</v>
      </c>
      <c r="M39" s="24">
        <v>16256552</v>
      </c>
      <c r="N39" s="24">
        <v>61530030</v>
      </c>
      <c r="O39" s="24">
        <v>7386772</v>
      </c>
      <c r="P39" s="24">
        <v>16791487</v>
      </c>
      <c r="Q39" s="24">
        <v>28836681</v>
      </c>
      <c r="R39" s="24">
        <v>53014940</v>
      </c>
      <c r="S39" s="24">
        <v>4045266</v>
      </c>
      <c r="T39" s="24">
        <v>10716167</v>
      </c>
      <c r="U39" s="24">
        <v>27167969</v>
      </c>
      <c r="V39" s="24">
        <v>41929402</v>
      </c>
      <c r="W39" s="24">
        <v>185222663</v>
      </c>
      <c r="X39" s="24">
        <v>221404116</v>
      </c>
      <c r="Y39" s="24">
        <v>-36181453</v>
      </c>
      <c r="Z39" s="6">
        <v>-16.34</v>
      </c>
      <c r="AA39" s="22">
        <v>221404116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>
        <v>2292129</v>
      </c>
      <c r="D41" s="22"/>
      <c r="E41" s="23">
        <v>4011755</v>
      </c>
      <c r="F41" s="24">
        <v>3339955</v>
      </c>
      <c r="G41" s="24">
        <v>271679</v>
      </c>
      <c r="H41" s="24">
        <v>82027</v>
      </c>
      <c r="I41" s="24">
        <v>188979</v>
      </c>
      <c r="J41" s="24">
        <v>542685</v>
      </c>
      <c r="K41" s="24">
        <v>193926</v>
      </c>
      <c r="L41" s="24">
        <v>205962</v>
      </c>
      <c r="M41" s="24">
        <v>212839</v>
      </c>
      <c r="N41" s="24">
        <v>612727</v>
      </c>
      <c r="O41" s="24">
        <v>209655</v>
      </c>
      <c r="P41" s="24">
        <v>232167</v>
      </c>
      <c r="Q41" s="24">
        <v>224372</v>
      </c>
      <c r="R41" s="24">
        <v>666194</v>
      </c>
      <c r="S41" s="24">
        <v>208453</v>
      </c>
      <c r="T41" s="24">
        <v>283673</v>
      </c>
      <c r="U41" s="24">
        <v>273642</v>
      </c>
      <c r="V41" s="24">
        <v>765768</v>
      </c>
      <c r="W41" s="24">
        <v>2587374</v>
      </c>
      <c r="X41" s="24">
        <v>3339955</v>
      </c>
      <c r="Y41" s="24">
        <v>-752581</v>
      </c>
      <c r="Z41" s="6">
        <v>-22.53</v>
      </c>
      <c r="AA41" s="22">
        <v>3339955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2"/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>
        <v>630376</v>
      </c>
      <c r="D47" s="19"/>
      <c r="E47" s="20">
        <v>1358413</v>
      </c>
      <c r="F47" s="21">
        <v>999163</v>
      </c>
      <c r="G47" s="21"/>
      <c r="H47" s="21">
        <v>1511</v>
      </c>
      <c r="I47" s="21"/>
      <c r="J47" s="21">
        <v>1511</v>
      </c>
      <c r="K47" s="21">
        <v>31702</v>
      </c>
      <c r="L47" s="21">
        <v>44890</v>
      </c>
      <c r="M47" s="21">
        <v>4692</v>
      </c>
      <c r="N47" s="21">
        <v>81284</v>
      </c>
      <c r="O47" s="21"/>
      <c r="P47" s="21"/>
      <c r="Q47" s="21"/>
      <c r="R47" s="21"/>
      <c r="S47" s="21"/>
      <c r="T47" s="21"/>
      <c r="U47" s="21"/>
      <c r="V47" s="21"/>
      <c r="W47" s="21">
        <v>82795</v>
      </c>
      <c r="X47" s="21">
        <v>999163</v>
      </c>
      <c r="Y47" s="21">
        <v>-916368</v>
      </c>
      <c r="Z47" s="4">
        <v>-91.71</v>
      </c>
      <c r="AA47" s="19">
        <v>999163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400174080</v>
      </c>
      <c r="D48" s="40">
        <f>+D28+D32+D38+D42+D47</f>
        <v>0</v>
      </c>
      <c r="E48" s="41">
        <f t="shared" si="9"/>
        <v>461131024</v>
      </c>
      <c r="F48" s="42">
        <f t="shared" si="9"/>
        <v>516149680</v>
      </c>
      <c r="G48" s="42">
        <f t="shared" si="9"/>
        <v>22878574</v>
      </c>
      <c r="H48" s="42">
        <f t="shared" si="9"/>
        <v>33187675</v>
      </c>
      <c r="I48" s="42">
        <f t="shared" si="9"/>
        <v>34550101</v>
      </c>
      <c r="J48" s="42">
        <f t="shared" si="9"/>
        <v>90616350</v>
      </c>
      <c r="K48" s="42">
        <f t="shared" si="9"/>
        <v>46858828</v>
      </c>
      <c r="L48" s="42">
        <f t="shared" si="9"/>
        <v>39006450</v>
      </c>
      <c r="M48" s="42">
        <f t="shared" si="9"/>
        <v>39669497</v>
      </c>
      <c r="N48" s="42">
        <f t="shared" si="9"/>
        <v>125534775</v>
      </c>
      <c r="O48" s="42">
        <f t="shared" si="9"/>
        <v>24947449</v>
      </c>
      <c r="P48" s="42">
        <f t="shared" si="9"/>
        <v>41173543</v>
      </c>
      <c r="Q48" s="42">
        <f t="shared" si="9"/>
        <v>58732809</v>
      </c>
      <c r="R48" s="42">
        <f t="shared" si="9"/>
        <v>124853801</v>
      </c>
      <c r="S48" s="42">
        <f t="shared" si="9"/>
        <v>20438191</v>
      </c>
      <c r="T48" s="42">
        <f t="shared" si="9"/>
        <v>29631390</v>
      </c>
      <c r="U48" s="42">
        <f t="shared" si="9"/>
        <v>54881036</v>
      </c>
      <c r="V48" s="42">
        <f t="shared" si="9"/>
        <v>104950617</v>
      </c>
      <c r="W48" s="42">
        <f t="shared" si="9"/>
        <v>445955543</v>
      </c>
      <c r="X48" s="42">
        <f t="shared" si="9"/>
        <v>516149680</v>
      </c>
      <c r="Y48" s="42">
        <f t="shared" si="9"/>
        <v>-70194137</v>
      </c>
      <c r="Z48" s="43">
        <f>+IF(X48&lt;&gt;0,+(Y48/X48)*100,0)</f>
        <v>-13.599569992952432</v>
      </c>
      <c r="AA48" s="40">
        <f>+AA28+AA32+AA38+AA42+AA47</f>
        <v>516149680</v>
      </c>
    </row>
    <row r="49" spans="1:27" ht="12.75">
      <c r="A49" s="14" t="s">
        <v>77</v>
      </c>
      <c r="B49" s="15"/>
      <c r="C49" s="44">
        <f aca="true" t="shared" si="10" ref="C49:Y49">+C25-C48</f>
        <v>-3863329</v>
      </c>
      <c r="D49" s="44">
        <f>+D25-D48</f>
        <v>0</v>
      </c>
      <c r="E49" s="45">
        <f t="shared" si="10"/>
        <v>-71841023</v>
      </c>
      <c r="F49" s="46">
        <f t="shared" si="10"/>
        <v>-111247864</v>
      </c>
      <c r="G49" s="46">
        <f t="shared" si="10"/>
        <v>128454495</v>
      </c>
      <c r="H49" s="46">
        <f t="shared" si="10"/>
        <v>-32600801</v>
      </c>
      <c r="I49" s="46">
        <f t="shared" si="10"/>
        <v>-33686451</v>
      </c>
      <c r="J49" s="46">
        <f t="shared" si="10"/>
        <v>62167243</v>
      </c>
      <c r="K49" s="46">
        <f t="shared" si="10"/>
        <v>-43358265</v>
      </c>
      <c r="L49" s="46">
        <f t="shared" si="10"/>
        <v>-38565298</v>
      </c>
      <c r="M49" s="46">
        <f t="shared" si="10"/>
        <v>79735057</v>
      </c>
      <c r="N49" s="46">
        <f t="shared" si="10"/>
        <v>-2188506</v>
      </c>
      <c r="O49" s="46">
        <f t="shared" si="10"/>
        <v>-23544911</v>
      </c>
      <c r="P49" s="46">
        <f t="shared" si="10"/>
        <v>-40154510</v>
      </c>
      <c r="Q49" s="46">
        <f t="shared" si="10"/>
        <v>30497613</v>
      </c>
      <c r="R49" s="46">
        <f t="shared" si="10"/>
        <v>-33201808</v>
      </c>
      <c r="S49" s="46">
        <f t="shared" si="10"/>
        <v>-17822444</v>
      </c>
      <c r="T49" s="46">
        <f t="shared" si="10"/>
        <v>-27070467</v>
      </c>
      <c r="U49" s="46">
        <f t="shared" si="10"/>
        <v>-51035782</v>
      </c>
      <c r="V49" s="46">
        <f t="shared" si="10"/>
        <v>-95928693</v>
      </c>
      <c r="W49" s="46">
        <f t="shared" si="10"/>
        <v>-69151764</v>
      </c>
      <c r="X49" s="46">
        <f>IF(F25=F48,0,X25-X48)</f>
        <v>-111247864</v>
      </c>
      <c r="Y49" s="46">
        <f t="shared" si="10"/>
        <v>42096100</v>
      </c>
      <c r="Z49" s="47">
        <f>+IF(X49&lt;&gt;0,+(Y49/X49)*100,0)</f>
        <v>-37.83991753765268</v>
      </c>
      <c r="AA49" s="44">
        <f>+AA25-AA48</f>
        <v>-111247864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273533233</v>
      </c>
      <c r="F5" s="21">
        <f t="shared" si="0"/>
        <v>253783233</v>
      </c>
      <c r="G5" s="21">
        <f t="shared" si="0"/>
        <v>60186252</v>
      </c>
      <c r="H5" s="21">
        <f t="shared" si="0"/>
        <v>14754946</v>
      </c>
      <c r="I5" s="21">
        <f t="shared" si="0"/>
        <v>1392985</v>
      </c>
      <c r="J5" s="21">
        <f t="shared" si="0"/>
        <v>76334183</v>
      </c>
      <c r="K5" s="21">
        <f t="shared" si="0"/>
        <v>0</v>
      </c>
      <c r="L5" s="21">
        <f t="shared" si="0"/>
        <v>0</v>
      </c>
      <c r="M5" s="21">
        <f t="shared" si="0"/>
        <v>0</v>
      </c>
      <c r="N5" s="21">
        <f t="shared" si="0"/>
        <v>0</v>
      </c>
      <c r="O5" s="21">
        <f t="shared" si="0"/>
        <v>7108050</v>
      </c>
      <c r="P5" s="21">
        <f t="shared" si="0"/>
        <v>6860494</v>
      </c>
      <c r="Q5" s="21">
        <f t="shared" si="0"/>
        <v>102421665</v>
      </c>
      <c r="R5" s="21">
        <f t="shared" si="0"/>
        <v>116390209</v>
      </c>
      <c r="S5" s="21">
        <f t="shared" si="0"/>
        <v>73141711</v>
      </c>
      <c r="T5" s="21">
        <f t="shared" si="0"/>
        <v>7634271</v>
      </c>
      <c r="U5" s="21">
        <f t="shared" si="0"/>
        <v>0</v>
      </c>
      <c r="V5" s="21">
        <f t="shared" si="0"/>
        <v>80775982</v>
      </c>
      <c r="W5" s="21">
        <f t="shared" si="0"/>
        <v>273500374</v>
      </c>
      <c r="X5" s="21">
        <f t="shared" si="0"/>
        <v>253783233</v>
      </c>
      <c r="Y5" s="21">
        <f t="shared" si="0"/>
        <v>19717141</v>
      </c>
      <c r="Z5" s="4">
        <f>+IF(X5&lt;&gt;0,+(Y5/X5)*100,0)</f>
        <v>7.7692843482689815</v>
      </c>
      <c r="AA5" s="19">
        <f>SUM(AA6:AA8)</f>
        <v>253783233</v>
      </c>
    </row>
    <row r="6" spans="1:27" ht="12.75">
      <c r="A6" s="5" t="s">
        <v>32</v>
      </c>
      <c r="B6" s="3"/>
      <c r="C6" s="22"/>
      <c r="D6" s="22"/>
      <c r="E6" s="23">
        <v>145108166</v>
      </c>
      <c r="F6" s="24">
        <v>145108166</v>
      </c>
      <c r="G6" s="24">
        <v>59702184</v>
      </c>
      <c r="H6" s="24">
        <v>110346</v>
      </c>
      <c r="I6" s="24">
        <v>17556</v>
      </c>
      <c r="J6" s="24">
        <v>59830086</v>
      </c>
      <c r="K6" s="24"/>
      <c r="L6" s="24"/>
      <c r="M6" s="24"/>
      <c r="N6" s="24"/>
      <c r="O6" s="24"/>
      <c r="P6" s="24"/>
      <c r="Q6" s="24">
        <v>95524000</v>
      </c>
      <c r="R6" s="24">
        <v>95524000</v>
      </c>
      <c r="S6" s="24">
        <v>49580000</v>
      </c>
      <c r="T6" s="24"/>
      <c r="U6" s="24"/>
      <c r="V6" s="24">
        <v>49580000</v>
      </c>
      <c r="W6" s="24">
        <v>204934086</v>
      </c>
      <c r="X6" s="24">
        <v>145108166</v>
      </c>
      <c r="Y6" s="24">
        <v>59825920</v>
      </c>
      <c r="Z6" s="6">
        <v>41.23</v>
      </c>
      <c r="AA6" s="22">
        <v>145108166</v>
      </c>
    </row>
    <row r="7" spans="1:27" ht="12.75">
      <c r="A7" s="5" t="s">
        <v>33</v>
      </c>
      <c r="B7" s="3"/>
      <c r="C7" s="25"/>
      <c r="D7" s="25"/>
      <c r="E7" s="26">
        <v>128425067</v>
      </c>
      <c r="F7" s="27">
        <v>108675067</v>
      </c>
      <c r="G7" s="27">
        <v>484068</v>
      </c>
      <c r="H7" s="27">
        <v>14644600</v>
      </c>
      <c r="I7" s="27">
        <v>1375429</v>
      </c>
      <c r="J7" s="27">
        <v>16504097</v>
      </c>
      <c r="K7" s="27"/>
      <c r="L7" s="27"/>
      <c r="M7" s="27"/>
      <c r="N7" s="27"/>
      <c r="O7" s="27">
        <v>7108050</v>
      </c>
      <c r="P7" s="27">
        <v>6860494</v>
      </c>
      <c r="Q7" s="27">
        <v>6897665</v>
      </c>
      <c r="R7" s="27">
        <v>20866209</v>
      </c>
      <c r="S7" s="27">
        <v>23561711</v>
      </c>
      <c r="T7" s="27">
        <v>7634271</v>
      </c>
      <c r="U7" s="27"/>
      <c r="V7" s="27">
        <v>31195982</v>
      </c>
      <c r="W7" s="27">
        <v>68566288</v>
      </c>
      <c r="X7" s="27">
        <v>108675067</v>
      </c>
      <c r="Y7" s="27">
        <v>-40108779</v>
      </c>
      <c r="Z7" s="7">
        <v>-36.91</v>
      </c>
      <c r="AA7" s="25">
        <v>108675067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1988566</v>
      </c>
      <c r="F9" s="21">
        <f t="shared" si="1"/>
        <v>1334566</v>
      </c>
      <c r="G9" s="21">
        <f t="shared" si="1"/>
        <v>102580</v>
      </c>
      <c r="H9" s="21">
        <f t="shared" si="1"/>
        <v>105925</v>
      </c>
      <c r="I9" s="21">
        <f t="shared" si="1"/>
        <v>104063</v>
      </c>
      <c r="J9" s="21">
        <f t="shared" si="1"/>
        <v>312568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120262</v>
      </c>
      <c r="P9" s="21">
        <f t="shared" si="1"/>
        <v>171291</v>
      </c>
      <c r="Q9" s="21">
        <f t="shared" si="1"/>
        <v>298825</v>
      </c>
      <c r="R9" s="21">
        <f t="shared" si="1"/>
        <v>590378</v>
      </c>
      <c r="S9" s="21">
        <f t="shared" si="1"/>
        <v>526207</v>
      </c>
      <c r="T9" s="21">
        <f t="shared" si="1"/>
        <v>-39379</v>
      </c>
      <c r="U9" s="21">
        <f t="shared" si="1"/>
        <v>0</v>
      </c>
      <c r="V9" s="21">
        <f t="shared" si="1"/>
        <v>486828</v>
      </c>
      <c r="W9" s="21">
        <f t="shared" si="1"/>
        <v>1389774</v>
      </c>
      <c r="X9" s="21">
        <f t="shared" si="1"/>
        <v>1334566</v>
      </c>
      <c r="Y9" s="21">
        <f t="shared" si="1"/>
        <v>55208</v>
      </c>
      <c r="Z9" s="4">
        <f>+IF(X9&lt;&gt;0,+(Y9/X9)*100,0)</f>
        <v>4.1367755510030975</v>
      </c>
      <c r="AA9" s="19">
        <f>SUM(AA10:AA14)</f>
        <v>1334566</v>
      </c>
    </row>
    <row r="10" spans="1:27" ht="12.75">
      <c r="A10" s="5" t="s">
        <v>36</v>
      </c>
      <c r="B10" s="3"/>
      <c r="C10" s="22"/>
      <c r="D10" s="22"/>
      <c r="E10" s="23">
        <v>238566</v>
      </c>
      <c r="F10" s="24">
        <v>834566</v>
      </c>
      <c r="G10" s="24"/>
      <c r="H10" s="24"/>
      <c r="I10" s="24"/>
      <c r="J10" s="24"/>
      <c r="K10" s="24"/>
      <c r="L10" s="24"/>
      <c r="M10" s="24"/>
      <c r="N10" s="24"/>
      <c r="O10" s="24">
        <v>6184</v>
      </c>
      <c r="P10" s="24">
        <v>5057</v>
      </c>
      <c r="Q10" s="24">
        <v>6670</v>
      </c>
      <c r="R10" s="24">
        <v>17911</v>
      </c>
      <c r="S10" s="24">
        <v>20006</v>
      </c>
      <c r="T10" s="24">
        <v>5952</v>
      </c>
      <c r="U10" s="24"/>
      <c r="V10" s="24">
        <v>25958</v>
      </c>
      <c r="W10" s="24">
        <v>43869</v>
      </c>
      <c r="X10" s="24">
        <v>834566</v>
      </c>
      <c r="Y10" s="24">
        <v>-790697</v>
      </c>
      <c r="Z10" s="6">
        <v>-94.74</v>
      </c>
      <c r="AA10" s="22">
        <v>834566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>
        <v>1750000</v>
      </c>
      <c r="F13" s="24">
        <v>500000</v>
      </c>
      <c r="G13" s="24">
        <v>102580</v>
      </c>
      <c r="H13" s="24">
        <v>105925</v>
      </c>
      <c r="I13" s="24">
        <v>104063</v>
      </c>
      <c r="J13" s="24">
        <v>312568</v>
      </c>
      <c r="K13" s="24"/>
      <c r="L13" s="24"/>
      <c r="M13" s="24"/>
      <c r="N13" s="24"/>
      <c r="O13" s="24">
        <v>114078</v>
      </c>
      <c r="P13" s="24">
        <v>166234</v>
      </c>
      <c r="Q13" s="24">
        <v>292155</v>
      </c>
      <c r="R13" s="24">
        <v>572467</v>
      </c>
      <c r="S13" s="24">
        <v>506201</v>
      </c>
      <c r="T13" s="24">
        <v>-45331</v>
      </c>
      <c r="U13" s="24"/>
      <c r="V13" s="24">
        <v>460870</v>
      </c>
      <c r="W13" s="24">
        <v>1345905</v>
      </c>
      <c r="X13" s="24">
        <v>500000</v>
      </c>
      <c r="Y13" s="24">
        <v>845905</v>
      </c>
      <c r="Z13" s="6">
        <v>169.18</v>
      </c>
      <c r="AA13" s="22">
        <v>500000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50706498</v>
      </c>
      <c r="F15" s="21">
        <f t="shared" si="2"/>
        <v>50706498</v>
      </c>
      <c r="G15" s="21">
        <f t="shared" si="2"/>
        <v>107449</v>
      </c>
      <c r="H15" s="21">
        <f t="shared" si="2"/>
        <v>113744</v>
      </c>
      <c r="I15" s="21">
        <f t="shared" si="2"/>
        <v>46310</v>
      </c>
      <c r="J15" s="21">
        <f t="shared" si="2"/>
        <v>267503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4947283</v>
      </c>
      <c r="P15" s="21">
        <f t="shared" si="2"/>
        <v>145186</v>
      </c>
      <c r="Q15" s="21">
        <f t="shared" si="2"/>
        <v>2612928</v>
      </c>
      <c r="R15" s="21">
        <f t="shared" si="2"/>
        <v>7705397</v>
      </c>
      <c r="S15" s="21">
        <f t="shared" si="2"/>
        <v>27921399</v>
      </c>
      <c r="T15" s="21">
        <f t="shared" si="2"/>
        <v>3985072</v>
      </c>
      <c r="U15" s="21">
        <f t="shared" si="2"/>
        <v>0</v>
      </c>
      <c r="V15" s="21">
        <f t="shared" si="2"/>
        <v>31906471</v>
      </c>
      <c r="W15" s="21">
        <f t="shared" si="2"/>
        <v>39879371</v>
      </c>
      <c r="X15" s="21">
        <f t="shared" si="2"/>
        <v>50706498</v>
      </c>
      <c r="Y15" s="21">
        <f t="shared" si="2"/>
        <v>-10827127</v>
      </c>
      <c r="Z15" s="4">
        <f>+IF(X15&lt;&gt;0,+(Y15/X15)*100,0)</f>
        <v>-21.35254341563876</v>
      </c>
      <c r="AA15" s="19">
        <f>SUM(AA16:AA18)</f>
        <v>50706498</v>
      </c>
    </row>
    <row r="16" spans="1:27" ht="12.75">
      <c r="A16" s="5" t="s">
        <v>42</v>
      </c>
      <c r="B16" s="3"/>
      <c r="C16" s="22"/>
      <c r="D16" s="22"/>
      <c r="E16" s="23">
        <v>49241566</v>
      </c>
      <c r="F16" s="24">
        <v>49241566</v>
      </c>
      <c r="G16" s="24">
        <v>51138</v>
      </c>
      <c r="H16" s="24">
        <v>68226</v>
      </c>
      <c r="I16" s="24">
        <v>23970</v>
      </c>
      <c r="J16" s="24">
        <v>143334</v>
      </c>
      <c r="K16" s="24"/>
      <c r="L16" s="24"/>
      <c r="M16" s="24"/>
      <c r="N16" s="24"/>
      <c r="O16" s="24">
        <v>4857343</v>
      </c>
      <c r="P16" s="24">
        <v>56470</v>
      </c>
      <c r="Q16" s="24">
        <v>2502251</v>
      </c>
      <c r="R16" s="24">
        <v>7416064</v>
      </c>
      <c r="S16" s="24">
        <v>27812136</v>
      </c>
      <c r="T16" s="24">
        <v>3983452</v>
      </c>
      <c r="U16" s="24"/>
      <c r="V16" s="24">
        <v>31795588</v>
      </c>
      <c r="W16" s="24">
        <v>39354986</v>
      </c>
      <c r="X16" s="24">
        <v>49241566</v>
      </c>
      <c r="Y16" s="24">
        <v>-9886580</v>
      </c>
      <c r="Z16" s="6">
        <v>-20.08</v>
      </c>
      <c r="AA16" s="22">
        <v>49241566</v>
      </c>
    </row>
    <row r="17" spans="1:27" ht="12.75">
      <c r="A17" s="5" t="s">
        <v>43</v>
      </c>
      <c r="B17" s="3"/>
      <c r="C17" s="22"/>
      <c r="D17" s="22"/>
      <c r="E17" s="23">
        <v>1464932</v>
      </c>
      <c r="F17" s="24">
        <v>1464932</v>
      </c>
      <c r="G17" s="24">
        <v>56311</v>
      </c>
      <c r="H17" s="24">
        <v>45518</v>
      </c>
      <c r="I17" s="24">
        <v>22340</v>
      </c>
      <c r="J17" s="24">
        <v>124169</v>
      </c>
      <c r="K17" s="24"/>
      <c r="L17" s="24"/>
      <c r="M17" s="24"/>
      <c r="N17" s="24"/>
      <c r="O17" s="24">
        <v>89940</v>
      </c>
      <c r="P17" s="24">
        <v>88716</v>
      </c>
      <c r="Q17" s="24">
        <v>110677</v>
      </c>
      <c r="R17" s="24">
        <v>289333</v>
      </c>
      <c r="S17" s="24">
        <v>109263</v>
      </c>
      <c r="T17" s="24">
        <v>1620</v>
      </c>
      <c r="U17" s="24"/>
      <c r="V17" s="24">
        <v>110883</v>
      </c>
      <c r="W17" s="24">
        <v>524385</v>
      </c>
      <c r="X17" s="24">
        <v>1464932</v>
      </c>
      <c r="Y17" s="24">
        <v>-940547</v>
      </c>
      <c r="Z17" s="6">
        <v>-64.2</v>
      </c>
      <c r="AA17" s="22">
        <v>1464932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308183230</v>
      </c>
      <c r="F19" s="21">
        <f t="shared" si="3"/>
        <v>298183230</v>
      </c>
      <c r="G19" s="21">
        <f t="shared" si="3"/>
        <v>7312586</v>
      </c>
      <c r="H19" s="21">
        <f t="shared" si="3"/>
        <v>53754316</v>
      </c>
      <c r="I19" s="21">
        <f t="shared" si="3"/>
        <v>-2447134</v>
      </c>
      <c r="J19" s="21">
        <f t="shared" si="3"/>
        <v>58619768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56447455</v>
      </c>
      <c r="P19" s="21">
        <f t="shared" si="3"/>
        <v>22226401</v>
      </c>
      <c r="Q19" s="21">
        <f t="shared" si="3"/>
        <v>16834879</v>
      </c>
      <c r="R19" s="21">
        <f t="shared" si="3"/>
        <v>95508735</v>
      </c>
      <c r="S19" s="21">
        <f t="shared" si="3"/>
        <v>64853997</v>
      </c>
      <c r="T19" s="21">
        <f t="shared" si="3"/>
        <v>28973308</v>
      </c>
      <c r="U19" s="21">
        <f t="shared" si="3"/>
        <v>0</v>
      </c>
      <c r="V19" s="21">
        <f t="shared" si="3"/>
        <v>93827305</v>
      </c>
      <c r="W19" s="21">
        <f t="shared" si="3"/>
        <v>247955808</v>
      </c>
      <c r="X19" s="21">
        <f t="shared" si="3"/>
        <v>298183230</v>
      </c>
      <c r="Y19" s="21">
        <f t="shared" si="3"/>
        <v>-50227422</v>
      </c>
      <c r="Z19" s="4">
        <f>+IF(X19&lt;&gt;0,+(Y19/X19)*100,0)</f>
        <v>-16.844482501581325</v>
      </c>
      <c r="AA19" s="19">
        <f>SUM(AA20:AA23)</f>
        <v>298183230</v>
      </c>
    </row>
    <row r="20" spans="1:27" ht="12.75">
      <c r="A20" s="5" t="s">
        <v>46</v>
      </c>
      <c r="B20" s="3"/>
      <c r="C20" s="22"/>
      <c r="D20" s="22"/>
      <c r="E20" s="23">
        <v>203876580</v>
      </c>
      <c r="F20" s="24">
        <v>193876580</v>
      </c>
      <c r="G20" s="24">
        <v>5219477</v>
      </c>
      <c r="H20" s="24">
        <v>7756247</v>
      </c>
      <c r="I20" s="24">
        <v>7140091</v>
      </c>
      <c r="J20" s="24">
        <v>20115815</v>
      </c>
      <c r="K20" s="24"/>
      <c r="L20" s="24"/>
      <c r="M20" s="24"/>
      <c r="N20" s="24"/>
      <c r="O20" s="24">
        <v>42661409</v>
      </c>
      <c r="P20" s="24">
        <v>13471951</v>
      </c>
      <c r="Q20" s="24">
        <v>6732651</v>
      </c>
      <c r="R20" s="24">
        <v>62866011</v>
      </c>
      <c r="S20" s="24">
        <v>33644957</v>
      </c>
      <c r="T20" s="24">
        <v>19119286</v>
      </c>
      <c r="U20" s="24"/>
      <c r="V20" s="24">
        <v>52764243</v>
      </c>
      <c r="W20" s="24">
        <v>135746069</v>
      </c>
      <c r="X20" s="24">
        <v>193876580</v>
      </c>
      <c r="Y20" s="24">
        <v>-58130511</v>
      </c>
      <c r="Z20" s="6">
        <v>-29.98</v>
      </c>
      <c r="AA20" s="22">
        <v>193876580</v>
      </c>
    </row>
    <row r="21" spans="1:27" ht="12.75">
      <c r="A21" s="5" t="s">
        <v>47</v>
      </c>
      <c r="B21" s="3"/>
      <c r="C21" s="22"/>
      <c r="D21" s="22"/>
      <c r="E21" s="23">
        <v>69829530</v>
      </c>
      <c r="F21" s="24">
        <v>69829530</v>
      </c>
      <c r="G21" s="24">
        <v>1210141</v>
      </c>
      <c r="H21" s="24">
        <v>43290928</v>
      </c>
      <c r="I21" s="24">
        <v>-12268650</v>
      </c>
      <c r="J21" s="24">
        <v>32232419</v>
      </c>
      <c r="K21" s="24"/>
      <c r="L21" s="24"/>
      <c r="M21" s="24"/>
      <c r="N21" s="24"/>
      <c r="O21" s="24">
        <v>8782345</v>
      </c>
      <c r="P21" s="24">
        <v>3720352</v>
      </c>
      <c r="Q21" s="24">
        <v>5227488</v>
      </c>
      <c r="R21" s="24">
        <v>17730185</v>
      </c>
      <c r="S21" s="24">
        <v>16349270</v>
      </c>
      <c r="T21" s="24">
        <v>5049085</v>
      </c>
      <c r="U21" s="24"/>
      <c r="V21" s="24">
        <v>21398355</v>
      </c>
      <c r="W21" s="24">
        <v>71360959</v>
      </c>
      <c r="X21" s="24">
        <v>69829530</v>
      </c>
      <c r="Y21" s="24">
        <v>1531429</v>
      </c>
      <c r="Z21" s="6">
        <v>2.19</v>
      </c>
      <c r="AA21" s="22">
        <v>69829530</v>
      </c>
    </row>
    <row r="22" spans="1:27" ht="12.75">
      <c r="A22" s="5" t="s">
        <v>48</v>
      </c>
      <c r="B22" s="3"/>
      <c r="C22" s="25"/>
      <c r="D22" s="25"/>
      <c r="E22" s="26">
        <v>15903727</v>
      </c>
      <c r="F22" s="27">
        <v>15903727</v>
      </c>
      <c r="G22" s="27">
        <v>446974</v>
      </c>
      <c r="H22" s="27">
        <v>1097863</v>
      </c>
      <c r="I22" s="27">
        <v>1086294</v>
      </c>
      <c r="J22" s="27">
        <v>2631131</v>
      </c>
      <c r="K22" s="27"/>
      <c r="L22" s="27"/>
      <c r="M22" s="27"/>
      <c r="N22" s="27"/>
      <c r="O22" s="27">
        <v>3428661</v>
      </c>
      <c r="P22" s="27">
        <v>3464289</v>
      </c>
      <c r="Q22" s="27">
        <v>3277417</v>
      </c>
      <c r="R22" s="27">
        <v>10170367</v>
      </c>
      <c r="S22" s="27">
        <v>10073274</v>
      </c>
      <c r="T22" s="27">
        <v>3204968</v>
      </c>
      <c r="U22" s="27"/>
      <c r="V22" s="27">
        <v>13278242</v>
      </c>
      <c r="W22" s="27">
        <v>26079740</v>
      </c>
      <c r="X22" s="27">
        <v>15903727</v>
      </c>
      <c r="Y22" s="27">
        <v>10176013</v>
      </c>
      <c r="Z22" s="7">
        <v>63.99</v>
      </c>
      <c r="AA22" s="25">
        <v>15903727</v>
      </c>
    </row>
    <row r="23" spans="1:27" ht="12.75">
      <c r="A23" s="5" t="s">
        <v>49</v>
      </c>
      <c r="B23" s="3"/>
      <c r="C23" s="22"/>
      <c r="D23" s="22"/>
      <c r="E23" s="23">
        <v>18573393</v>
      </c>
      <c r="F23" s="24">
        <v>18573393</v>
      </c>
      <c r="G23" s="24">
        <v>435994</v>
      </c>
      <c r="H23" s="24">
        <v>1609278</v>
      </c>
      <c r="I23" s="24">
        <v>1595131</v>
      </c>
      <c r="J23" s="24">
        <v>3640403</v>
      </c>
      <c r="K23" s="24"/>
      <c r="L23" s="24"/>
      <c r="M23" s="24"/>
      <c r="N23" s="24"/>
      <c r="O23" s="24">
        <v>1575040</v>
      </c>
      <c r="P23" s="24">
        <v>1569809</v>
      </c>
      <c r="Q23" s="24">
        <v>1597323</v>
      </c>
      <c r="R23" s="24">
        <v>4742172</v>
      </c>
      <c r="S23" s="24">
        <v>4786496</v>
      </c>
      <c r="T23" s="24">
        <v>1599969</v>
      </c>
      <c r="U23" s="24"/>
      <c r="V23" s="24">
        <v>6386465</v>
      </c>
      <c r="W23" s="24">
        <v>14769040</v>
      </c>
      <c r="X23" s="24">
        <v>18573393</v>
      </c>
      <c r="Y23" s="24">
        <v>-3804353</v>
      </c>
      <c r="Z23" s="6">
        <v>-20.48</v>
      </c>
      <c r="AA23" s="22">
        <v>18573393</v>
      </c>
    </row>
    <row r="24" spans="1:27" ht="12.75">
      <c r="A24" s="2" t="s">
        <v>50</v>
      </c>
      <c r="B24" s="8" t="s">
        <v>51</v>
      </c>
      <c r="C24" s="19"/>
      <c r="D24" s="19"/>
      <c r="E24" s="20">
        <v>2658340</v>
      </c>
      <c r="F24" s="21">
        <v>158340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158340</v>
      </c>
      <c r="Y24" s="21">
        <v>-158340</v>
      </c>
      <c r="Z24" s="4">
        <v>-100</v>
      </c>
      <c r="AA24" s="19">
        <v>158340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637069867</v>
      </c>
      <c r="F25" s="42">
        <f t="shared" si="4"/>
        <v>604165867</v>
      </c>
      <c r="G25" s="42">
        <f t="shared" si="4"/>
        <v>67708867</v>
      </c>
      <c r="H25" s="42">
        <f t="shared" si="4"/>
        <v>68728931</v>
      </c>
      <c r="I25" s="42">
        <f t="shared" si="4"/>
        <v>-903776</v>
      </c>
      <c r="J25" s="42">
        <f t="shared" si="4"/>
        <v>135534022</v>
      </c>
      <c r="K25" s="42">
        <f t="shared" si="4"/>
        <v>0</v>
      </c>
      <c r="L25" s="42">
        <f t="shared" si="4"/>
        <v>0</v>
      </c>
      <c r="M25" s="42">
        <f t="shared" si="4"/>
        <v>0</v>
      </c>
      <c r="N25" s="42">
        <f t="shared" si="4"/>
        <v>0</v>
      </c>
      <c r="O25" s="42">
        <f t="shared" si="4"/>
        <v>68623050</v>
      </c>
      <c r="P25" s="42">
        <f t="shared" si="4"/>
        <v>29403372</v>
      </c>
      <c r="Q25" s="42">
        <f t="shared" si="4"/>
        <v>122168297</v>
      </c>
      <c r="R25" s="42">
        <f t="shared" si="4"/>
        <v>220194719</v>
      </c>
      <c r="S25" s="42">
        <f t="shared" si="4"/>
        <v>166443314</v>
      </c>
      <c r="T25" s="42">
        <f t="shared" si="4"/>
        <v>40553272</v>
      </c>
      <c r="U25" s="42">
        <f t="shared" si="4"/>
        <v>0</v>
      </c>
      <c r="V25" s="42">
        <f t="shared" si="4"/>
        <v>206996586</v>
      </c>
      <c r="W25" s="42">
        <f t="shared" si="4"/>
        <v>562725327</v>
      </c>
      <c r="X25" s="42">
        <f t="shared" si="4"/>
        <v>604165867</v>
      </c>
      <c r="Y25" s="42">
        <f t="shared" si="4"/>
        <v>-41440540</v>
      </c>
      <c r="Z25" s="43">
        <f>+IF(X25&lt;&gt;0,+(Y25/X25)*100,0)</f>
        <v>-6.859132940722717</v>
      </c>
      <c r="AA25" s="40">
        <f>+AA5+AA9+AA15+AA19+AA24</f>
        <v>604165867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273379004</v>
      </c>
      <c r="F28" s="21">
        <f t="shared" si="5"/>
        <v>363686592</v>
      </c>
      <c r="G28" s="21">
        <f t="shared" si="5"/>
        <v>14810590</v>
      </c>
      <c r="H28" s="21">
        <f t="shared" si="5"/>
        <v>34087615</v>
      </c>
      <c r="I28" s="21">
        <f t="shared" si="5"/>
        <v>21467380</v>
      </c>
      <c r="J28" s="21">
        <f t="shared" si="5"/>
        <v>70365585</v>
      </c>
      <c r="K28" s="21">
        <f t="shared" si="5"/>
        <v>0</v>
      </c>
      <c r="L28" s="21">
        <f t="shared" si="5"/>
        <v>0</v>
      </c>
      <c r="M28" s="21">
        <f t="shared" si="5"/>
        <v>0</v>
      </c>
      <c r="N28" s="21">
        <f t="shared" si="5"/>
        <v>0</v>
      </c>
      <c r="O28" s="21">
        <f t="shared" si="5"/>
        <v>69146823</v>
      </c>
      <c r="P28" s="21">
        <f t="shared" si="5"/>
        <v>35633124</v>
      </c>
      <c r="Q28" s="21">
        <f t="shared" si="5"/>
        <v>28580439</v>
      </c>
      <c r="R28" s="21">
        <f t="shared" si="5"/>
        <v>133360386</v>
      </c>
      <c r="S28" s="21">
        <f t="shared" si="5"/>
        <v>62796796</v>
      </c>
      <c r="T28" s="21">
        <f t="shared" si="5"/>
        <v>47750698</v>
      </c>
      <c r="U28" s="21">
        <f t="shared" si="5"/>
        <v>0</v>
      </c>
      <c r="V28" s="21">
        <f t="shared" si="5"/>
        <v>110547494</v>
      </c>
      <c r="W28" s="21">
        <f t="shared" si="5"/>
        <v>314273465</v>
      </c>
      <c r="X28" s="21">
        <f t="shared" si="5"/>
        <v>363686592</v>
      </c>
      <c r="Y28" s="21">
        <f t="shared" si="5"/>
        <v>-49413127</v>
      </c>
      <c r="Z28" s="4">
        <f>+IF(X28&lt;&gt;0,+(Y28/X28)*100,0)</f>
        <v>-13.586733216714242</v>
      </c>
      <c r="AA28" s="19">
        <f>SUM(AA29:AA31)</f>
        <v>363686592</v>
      </c>
    </row>
    <row r="29" spans="1:27" ht="12.75">
      <c r="A29" s="5" t="s">
        <v>32</v>
      </c>
      <c r="B29" s="3"/>
      <c r="C29" s="22"/>
      <c r="D29" s="22"/>
      <c r="E29" s="23">
        <v>106407987</v>
      </c>
      <c r="F29" s="24">
        <v>171159499</v>
      </c>
      <c r="G29" s="24">
        <v>6157373</v>
      </c>
      <c r="H29" s="24">
        <v>15235564</v>
      </c>
      <c r="I29" s="24">
        <v>7602030</v>
      </c>
      <c r="J29" s="24">
        <v>28994967</v>
      </c>
      <c r="K29" s="24"/>
      <c r="L29" s="24"/>
      <c r="M29" s="24"/>
      <c r="N29" s="24"/>
      <c r="O29" s="24">
        <v>15511691</v>
      </c>
      <c r="P29" s="24">
        <v>15163866</v>
      </c>
      <c r="Q29" s="24">
        <v>12711806</v>
      </c>
      <c r="R29" s="24">
        <v>43387363</v>
      </c>
      <c r="S29" s="24">
        <v>17020644</v>
      </c>
      <c r="T29" s="24">
        <v>20848843</v>
      </c>
      <c r="U29" s="24"/>
      <c r="V29" s="24">
        <v>37869487</v>
      </c>
      <c r="W29" s="24">
        <v>110251817</v>
      </c>
      <c r="X29" s="24">
        <v>171159499</v>
      </c>
      <c r="Y29" s="24">
        <v>-60907682</v>
      </c>
      <c r="Z29" s="6">
        <v>-35.59</v>
      </c>
      <c r="AA29" s="22">
        <v>171159499</v>
      </c>
    </row>
    <row r="30" spans="1:27" ht="12.75">
      <c r="A30" s="5" t="s">
        <v>33</v>
      </c>
      <c r="B30" s="3"/>
      <c r="C30" s="25"/>
      <c r="D30" s="25"/>
      <c r="E30" s="26">
        <v>166971017</v>
      </c>
      <c r="F30" s="27">
        <v>192527093</v>
      </c>
      <c r="G30" s="27">
        <v>8653217</v>
      </c>
      <c r="H30" s="27">
        <v>18852051</v>
      </c>
      <c r="I30" s="27">
        <v>13865350</v>
      </c>
      <c r="J30" s="27">
        <v>41370618</v>
      </c>
      <c r="K30" s="27"/>
      <c r="L30" s="27"/>
      <c r="M30" s="27"/>
      <c r="N30" s="27"/>
      <c r="O30" s="27">
        <v>53635132</v>
      </c>
      <c r="P30" s="27">
        <v>20469258</v>
      </c>
      <c r="Q30" s="27">
        <v>15868633</v>
      </c>
      <c r="R30" s="27">
        <v>89973023</v>
      </c>
      <c r="S30" s="27">
        <v>45776152</v>
      </c>
      <c r="T30" s="27">
        <v>26901855</v>
      </c>
      <c r="U30" s="27"/>
      <c r="V30" s="27">
        <v>72678007</v>
      </c>
      <c r="W30" s="27">
        <v>204021648</v>
      </c>
      <c r="X30" s="27">
        <v>192527093</v>
      </c>
      <c r="Y30" s="27">
        <v>11494555</v>
      </c>
      <c r="Z30" s="7">
        <v>5.97</v>
      </c>
      <c r="AA30" s="25">
        <v>192527093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65937136</v>
      </c>
      <c r="F32" s="21">
        <f t="shared" si="6"/>
        <v>60832136</v>
      </c>
      <c r="G32" s="21">
        <f t="shared" si="6"/>
        <v>4498619</v>
      </c>
      <c r="H32" s="21">
        <f t="shared" si="6"/>
        <v>4402987</v>
      </c>
      <c r="I32" s="21">
        <f t="shared" si="6"/>
        <v>4811464</v>
      </c>
      <c r="J32" s="21">
        <f t="shared" si="6"/>
        <v>13713070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  <c r="O32" s="21">
        <f t="shared" si="6"/>
        <v>3603014</v>
      </c>
      <c r="P32" s="21">
        <f t="shared" si="6"/>
        <v>9823952</v>
      </c>
      <c r="Q32" s="21">
        <f t="shared" si="6"/>
        <v>4707170</v>
      </c>
      <c r="R32" s="21">
        <f t="shared" si="6"/>
        <v>18134136</v>
      </c>
      <c r="S32" s="21">
        <f t="shared" si="6"/>
        <v>14177305</v>
      </c>
      <c r="T32" s="21">
        <f t="shared" si="6"/>
        <v>4374844</v>
      </c>
      <c r="U32" s="21">
        <f t="shared" si="6"/>
        <v>0</v>
      </c>
      <c r="V32" s="21">
        <f t="shared" si="6"/>
        <v>18552149</v>
      </c>
      <c r="W32" s="21">
        <f t="shared" si="6"/>
        <v>50399355</v>
      </c>
      <c r="X32" s="21">
        <f t="shared" si="6"/>
        <v>60832136</v>
      </c>
      <c r="Y32" s="21">
        <f t="shared" si="6"/>
        <v>-10432781</v>
      </c>
      <c r="Z32" s="4">
        <f>+IF(X32&lt;&gt;0,+(Y32/X32)*100,0)</f>
        <v>-17.150114538144773</v>
      </c>
      <c r="AA32" s="19">
        <f>SUM(AA33:AA37)</f>
        <v>60832136</v>
      </c>
    </row>
    <row r="33" spans="1:27" ht="12.75">
      <c r="A33" s="5" t="s">
        <v>36</v>
      </c>
      <c r="B33" s="3"/>
      <c r="C33" s="22"/>
      <c r="D33" s="22"/>
      <c r="E33" s="23">
        <v>34871687</v>
      </c>
      <c r="F33" s="24">
        <v>30716687</v>
      </c>
      <c r="G33" s="24">
        <v>1046676</v>
      </c>
      <c r="H33" s="24">
        <v>1049239</v>
      </c>
      <c r="I33" s="24">
        <v>1121673</v>
      </c>
      <c r="J33" s="24">
        <v>3217588</v>
      </c>
      <c r="K33" s="24"/>
      <c r="L33" s="24"/>
      <c r="M33" s="24"/>
      <c r="N33" s="24"/>
      <c r="O33" s="24">
        <v>3203453</v>
      </c>
      <c r="P33" s="24">
        <v>4911279</v>
      </c>
      <c r="Q33" s="24">
        <v>2302074</v>
      </c>
      <c r="R33" s="24">
        <v>10416806</v>
      </c>
      <c r="S33" s="24">
        <v>6700441</v>
      </c>
      <c r="T33" s="24">
        <v>1707188</v>
      </c>
      <c r="U33" s="24"/>
      <c r="V33" s="24">
        <v>8407629</v>
      </c>
      <c r="W33" s="24">
        <v>22042023</v>
      </c>
      <c r="X33" s="24">
        <v>30716687</v>
      </c>
      <c r="Y33" s="24">
        <v>-8674664</v>
      </c>
      <c r="Z33" s="6">
        <v>-28.24</v>
      </c>
      <c r="AA33" s="22">
        <v>30716687</v>
      </c>
    </row>
    <row r="34" spans="1:27" ht="12.75">
      <c r="A34" s="5" t="s">
        <v>37</v>
      </c>
      <c r="B34" s="3"/>
      <c r="C34" s="22"/>
      <c r="D34" s="22"/>
      <c r="E34" s="23">
        <v>6081020</v>
      </c>
      <c r="F34" s="24">
        <v>5681020</v>
      </c>
      <c r="G34" s="24">
        <v>943113</v>
      </c>
      <c r="H34" s="24">
        <v>1015411</v>
      </c>
      <c r="I34" s="24">
        <v>1316593</v>
      </c>
      <c r="J34" s="24">
        <v>3275117</v>
      </c>
      <c r="K34" s="24"/>
      <c r="L34" s="24"/>
      <c r="M34" s="24"/>
      <c r="N34" s="24"/>
      <c r="O34" s="24">
        <v>230497</v>
      </c>
      <c r="P34" s="24">
        <v>646634</v>
      </c>
      <c r="Q34" s="24">
        <v>329792</v>
      </c>
      <c r="R34" s="24">
        <v>1206923</v>
      </c>
      <c r="S34" s="24">
        <v>898464</v>
      </c>
      <c r="T34" s="24">
        <v>472149</v>
      </c>
      <c r="U34" s="24"/>
      <c r="V34" s="24">
        <v>1370613</v>
      </c>
      <c r="W34" s="24">
        <v>5852653</v>
      </c>
      <c r="X34" s="24">
        <v>5681020</v>
      </c>
      <c r="Y34" s="24">
        <v>171633</v>
      </c>
      <c r="Z34" s="6">
        <v>3.02</v>
      </c>
      <c r="AA34" s="22">
        <v>5681020</v>
      </c>
    </row>
    <row r="35" spans="1:27" ht="12.75">
      <c r="A35" s="5" t="s">
        <v>38</v>
      </c>
      <c r="B35" s="3"/>
      <c r="C35" s="22"/>
      <c r="D35" s="22"/>
      <c r="E35" s="23">
        <v>20111146</v>
      </c>
      <c r="F35" s="24">
        <v>19911146</v>
      </c>
      <c r="G35" s="24">
        <v>2122574</v>
      </c>
      <c r="H35" s="24">
        <v>1975233</v>
      </c>
      <c r="I35" s="24">
        <v>1998418</v>
      </c>
      <c r="J35" s="24">
        <v>6096225</v>
      </c>
      <c r="K35" s="24"/>
      <c r="L35" s="24"/>
      <c r="M35" s="24"/>
      <c r="N35" s="24"/>
      <c r="O35" s="24">
        <v>28410</v>
      </c>
      <c r="P35" s="24">
        <v>4223603</v>
      </c>
      <c r="Q35" s="24">
        <v>2061004</v>
      </c>
      <c r="R35" s="24">
        <v>6313017</v>
      </c>
      <c r="S35" s="24">
        <v>6403237</v>
      </c>
      <c r="T35" s="24">
        <v>2178857</v>
      </c>
      <c r="U35" s="24"/>
      <c r="V35" s="24">
        <v>8582094</v>
      </c>
      <c r="W35" s="24">
        <v>20991336</v>
      </c>
      <c r="X35" s="24">
        <v>19911146</v>
      </c>
      <c r="Y35" s="24">
        <v>1080190</v>
      </c>
      <c r="Z35" s="6">
        <v>5.43</v>
      </c>
      <c r="AA35" s="22">
        <v>19911146</v>
      </c>
    </row>
    <row r="36" spans="1:27" ht="12.75">
      <c r="A36" s="5" t="s">
        <v>39</v>
      </c>
      <c r="B36" s="3"/>
      <c r="C36" s="22"/>
      <c r="D36" s="22"/>
      <c r="E36" s="23">
        <v>4423283</v>
      </c>
      <c r="F36" s="24">
        <v>4073283</v>
      </c>
      <c r="G36" s="24">
        <v>386256</v>
      </c>
      <c r="H36" s="24">
        <v>335104</v>
      </c>
      <c r="I36" s="24">
        <v>328605</v>
      </c>
      <c r="J36" s="24">
        <v>1049965</v>
      </c>
      <c r="K36" s="24"/>
      <c r="L36" s="24"/>
      <c r="M36" s="24"/>
      <c r="N36" s="24"/>
      <c r="O36" s="24"/>
      <c r="P36" s="24">
        <v>26936</v>
      </c>
      <c r="Q36" s="24"/>
      <c r="R36" s="24">
        <v>26936</v>
      </c>
      <c r="S36" s="24"/>
      <c r="T36" s="24"/>
      <c r="U36" s="24"/>
      <c r="V36" s="24"/>
      <c r="W36" s="24">
        <v>1076901</v>
      </c>
      <c r="X36" s="24">
        <v>4073283</v>
      </c>
      <c r="Y36" s="24">
        <v>-2996382</v>
      </c>
      <c r="Z36" s="6">
        <v>-73.56</v>
      </c>
      <c r="AA36" s="22">
        <v>4073283</v>
      </c>
    </row>
    <row r="37" spans="1:27" ht="12.75">
      <c r="A37" s="5" t="s">
        <v>40</v>
      </c>
      <c r="B37" s="3"/>
      <c r="C37" s="25"/>
      <c r="D37" s="25"/>
      <c r="E37" s="26">
        <v>450000</v>
      </c>
      <c r="F37" s="27">
        <v>450000</v>
      </c>
      <c r="G37" s="27"/>
      <c r="H37" s="27">
        <v>28000</v>
      </c>
      <c r="I37" s="27">
        <v>46175</v>
      </c>
      <c r="J37" s="27">
        <v>74175</v>
      </c>
      <c r="K37" s="27"/>
      <c r="L37" s="27"/>
      <c r="M37" s="27"/>
      <c r="N37" s="27"/>
      <c r="O37" s="27">
        <v>140654</v>
      </c>
      <c r="P37" s="27">
        <v>15500</v>
      </c>
      <c r="Q37" s="27">
        <v>14300</v>
      </c>
      <c r="R37" s="27">
        <v>170454</v>
      </c>
      <c r="S37" s="27">
        <v>175163</v>
      </c>
      <c r="T37" s="27">
        <v>16650</v>
      </c>
      <c r="U37" s="27"/>
      <c r="V37" s="27">
        <v>191813</v>
      </c>
      <c r="W37" s="27">
        <v>436442</v>
      </c>
      <c r="X37" s="27">
        <v>450000</v>
      </c>
      <c r="Y37" s="27">
        <v>-13558</v>
      </c>
      <c r="Z37" s="7">
        <v>-3.01</v>
      </c>
      <c r="AA37" s="25">
        <v>450000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74885909</v>
      </c>
      <c r="F38" s="21">
        <f t="shared" si="7"/>
        <v>67726568</v>
      </c>
      <c r="G38" s="21">
        <f t="shared" si="7"/>
        <v>2272467</v>
      </c>
      <c r="H38" s="21">
        <f t="shared" si="7"/>
        <v>1816303</v>
      </c>
      <c r="I38" s="21">
        <f t="shared" si="7"/>
        <v>2296520</v>
      </c>
      <c r="J38" s="21">
        <f t="shared" si="7"/>
        <v>6385290</v>
      </c>
      <c r="K38" s="21">
        <f t="shared" si="7"/>
        <v>0</v>
      </c>
      <c r="L38" s="21">
        <f t="shared" si="7"/>
        <v>0</v>
      </c>
      <c r="M38" s="21">
        <f t="shared" si="7"/>
        <v>0</v>
      </c>
      <c r="N38" s="21">
        <f t="shared" si="7"/>
        <v>0</v>
      </c>
      <c r="O38" s="21">
        <f t="shared" si="7"/>
        <v>3044641</v>
      </c>
      <c r="P38" s="21">
        <f t="shared" si="7"/>
        <v>3846047</v>
      </c>
      <c r="Q38" s="21">
        <f t="shared" si="7"/>
        <v>1926785</v>
      </c>
      <c r="R38" s="21">
        <f t="shared" si="7"/>
        <v>8817473</v>
      </c>
      <c r="S38" s="21">
        <f t="shared" si="7"/>
        <v>5714368</v>
      </c>
      <c r="T38" s="21">
        <f t="shared" si="7"/>
        <v>1872059</v>
      </c>
      <c r="U38" s="21">
        <f t="shared" si="7"/>
        <v>0</v>
      </c>
      <c r="V38" s="21">
        <f t="shared" si="7"/>
        <v>7586427</v>
      </c>
      <c r="W38" s="21">
        <f t="shared" si="7"/>
        <v>22789190</v>
      </c>
      <c r="X38" s="21">
        <f t="shared" si="7"/>
        <v>67726568</v>
      </c>
      <c r="Y38" s="21">
        <f t="shared" si="7"/>
        <v>-44937378</v>
      </c>
      <c r="Z38" s="4">
        <f>+IF(X38&lt;&gt;0,+(Y38/X38)*100,0)</f>
        <v>-66.35118141524609</v>
      </c>
      <c r="AA38" s="19">
        <f>SUM(AA39:AA41)</f>
        <v>67726568</v>
      </c>
    </row>
    <row r="39" spans="1:27" ht="12.75">
      <c r="A39" s="5" t="s">
        <v>42</v>
      </c>
      <c r="B39" s="3"/>
      <c r="C39" s="22"/>
      <c r="D39" s="22"/>
      <c r="E39" s="23">
        <v>64290338</v>
      </c>
      <c r="F39" s="24">
        <v>55730997</v>
      </c>
      <c r="G39" s="24">
        <v>1682974</v>
      </c>
      <c r="H39" s="24">
        <v>1011743</v>
      </c>
      <c r="I39" s="24">
        <v>1661827</v>
      </c>
      <c r="J39" s="24">
        <v>4356544</v>
      </c>
      <c r="K39" s="24"/>
      <c r="L39" s="24"/>
      <c r="M39" s="24"/>
      <c r="N39" s="24"/>
      <c r="O39" s="24">
        <v>1762019</v>
      </c>
      <c r="P39" s="24">
        <v>1811711</v>
      </c>
      <c r="Q39" s="24">
        <v>948461</v>
      </c>
      <c r="R39" s="24">
        <v>4522191</v>
      </c>
      <c r="S39" s="24">
        <v>4352243</v>
      </c>
      <c r="T39" s="24">
        <v>1032898</v>
      </c>
      <c r="U39" s="24"/>
      <c r="V39" s="24">
        <v>5385141</v>
      </c>
      <c r="W39" s="24">
        <v>14263876</v>
      </c>
      <c r="X39" s="24">
        <v>55730997</v>
      </c>
      <c r="Y39" s="24">
        <v>-41467121</v>
      </c>
      <c r="Z39" s="6">
        <v>-74.41</v>
      </c>
      <c r="AA39" s="22">
        <v>55730997</v>
      </c>
    </row>
    <row r="40" spans="1:27" ht="12.75">
      <c r="A40" s="5" t="s">
        <v>43</v>
      </c>
      <c r="B40" s="3"/>
      <c r="C40" s="22"/>
      <c r="D40" s="22"/>
      <c r="E40" s="23">
        <v>10345571</v>
      </c>
      <c r="F40" s="24">
        <v>10045571</v>
      </c>
      <c r="G40" s="24">
        <v>589493</v>
      </c>
      <c r="H40" s="24">
        <v>587384</v>
      </c>
      <c r="I40" s="24">
        <v>634693</v>
      </c>
      <c r="J40" s="24">
        <v>1811570</v>
      </c>
      <c r="K40" s="24"/>
      <c r="L40" s="24"/>
      <c r="M40" s="24"/>
      <c r="N40" s="24"/>
      <c r="O40" s="24">
        <v>1109766</v>
      </c>
      <c r="P40" s="24">
        <v>2034336</v>
      </c>
      <c r="Q40" s="24">
        <v>978324</v>
      </c>
      <c r="R40" s="24">
        <v>4122426</v>
      </c>
      <c r="S40" s="24">
        <v>1362125</v>
      </c>
      <c r="T40" s="24">
        <v>839161</v>
      </c>
      <c r="U40" s="24"/>
      <c r="V40" s="24">
        <v>2201286</v>
      </c>
      <c r="W40" s="24">
        <v>8135282</v>
      </c>
      <c r="X40" s="24">
        <v>10045571</v>
      </c>
      <c r="Y40" s="24">
        <v>-1910289</v>
      </c>
      <c r="Z40" s="6">
        <v>-19.02</v>
      </c>
      <c r="AA40" s="22">
        <v>10045571</v>
      </c>
    </row>
    <row r="41" spans="1:27" ht="12.75">
      <c r="A41" s="5" t="s">
        <v>44</v>
      </c>
      <c r="B41" s="3"/>
      <c r="C41" s="22"/>
      <c r="D41" s="22"/>
      <c r="E41" s="23">
        <v>250000</v>
      </c>
      <c r="F41" s="24">
        <v>1950000</v>
      </c>
      <c r="G41" s="24"/>
      <c r="H41" s="24">
        <v>217176</v>
      </c>
      <c r="I41" s="24"/>
      <c r="J41" s="24">
        <v>217176</v>
      </c>
      <c r="K41" s="24"/>
      <c r="L41" s="24"/>
      <c r="M41" s="24"/>
      <c r="N41" s="24"/>
      <c r="O41" s="24">
        <v>172856</v>
      </c>
      <c r="P41" s="24"/>
      <c r="Q41" s="24"/>
      <c r="R41" s="24">
        <v>172856</v>
      </c>
      <c r="S41" s="24"/>
      <c r="T41" s="24"/>
      <c r="U41" s="24"/>
      <c r="V41" s="24"/>
      <c r="W41" s="24">
        <v>390032</v>
      </c>
      <c r="X41" s="24">
        <v>1950000</v>
      </c>
      <c r="Y41" s="24">
        <v>-1559968</v>
      </c>
      <c r="Z41" s="6">
        <v>-80</v>
      </c>
      <c r="AA41" s="22">
        <v>1950000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262800818</v>
      </c>
      <c r="F42" s="21">
        <f t="shared" si="8"/>
        <v>205980818</v>
      </c>
      <c r="G42" s="21">
        <f t="shared" si="8"/>
        <v>26214445</v>
      </c>
      <c r="H42" s="21">
        <f t="shared" si="8"/>
        <v>22991779</v>
      </c>
      <c r="I42" s="21">
        <f t="shared" si="8"/>
        <v>15315675</v>
      </c>
      <c r="J42" s="21">
        <f t="shared" si="8"/>
        <v>64521899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90077097</v>
      </c>
      <c r="P42" s="21">
        <f t="shared" si="8"/>
        <v>14783749</v>
      </c>
      <c r="Q42" s="21">
        <f t="shared" si="8"/>
        <v>10852767</v>
      </c>
      <c r="R42" s="21">
        <f t="shared" si="8"/>
        <v>115713613</v>
      </c>
      <c r="S42" s="21">
        <f t="shared" si="8"/>
        <v>45793104</v>
      </c>
      <c r="T42" s="21">
        <f t="shared" si="8"/>
        <v>-10276691</v>
      </c>
      <c r="U42" s="21">
        <f t="shared" si="8"/>
        <v>0</v>
      </c>
      <c r="V42" s="21">
        <f t="shared" si="8"/>
        <v>35516413</v>
      </c>
      <c r="W42" s="21">
        <f t="shared" si="8"/>
        <v>215751925</v>
      </c>
      <c r="X42" s="21">
        <f t="shared" si="8"/>
        <v>205980818</v>
      </c>
      <c r="Y42" s="21">
        <f t="shared" si="8"/>
        <v>9771107</v>
      </c>
      <c r="Z42" s="4">
        <f>+IF(X42&lt;&gt;0,+(Y42/X42)*100,0)</f>
        <v>4.743697541777895</v>
      </c>
      <c r="AA42" s="19">
        <f>SUM(AA43:AA46)</f>
        <v>205980818</v>
      </c>
    </row>
    <row r="43" spans="1:27" ht="12.75">
      <c r="A43" s="5" t="s">
        <v>46</v>
      </c>
      <c r="B43" s="3"/>
      <c r="C43" s="22"/>
      <c r="D43" s="22"/>
      <c r="E43" s="23">
        <v>212622702</v>
      </c>
      <c r="F43" s="24">
        <v>154997222</v>
      </c>
      <c r="G43" s="24">
        <v>22440098</v>
      </c>
      <c r="H43" s="24">
        <v>18457261</v>
      </c>
      <c r="I43" s="24">
        <v>11551211</v>
      </c>
      <c r="J43" s="24">
        <v>52448570</v>
      </c>
      <c r="K43" s="24"/>
      <c r="L43" s="24"/>
      <c r="M43" s="24"/>
      <c r="N43" s="24"/>
      <c r="O43" s="24">
        <v>85714175</v>
      </c>
      <c r="P43" s="24">
        <v>9316025</v>
      </c>
      <c r="Q43" s="24">
        <v>7845472</v>
      </c>
      <c r="R43" s="24">
        <v>102875672</v>
      </c>
      <c r="S43" s="24">
        <v>35054016</v>
      </c>
      <c r="T43" s="24">
        <v>-14455749</v>
      </c>
      <c r="U43" s="24"/>
      <c r="V43" s="24">
        <v>20598267</v>
      </c>
      <c r="W43" s="24">
        <v>175922509</v>
      </c>
      <c r="X43" s="24">
        <v>154997222</v>
      </c>
      <c r="Y43" s="24">
        <v>20925287</v>
      </c>
      <c r="Z43" s="6">
        <v>13.5</v>
      </c>
      <c r="AA43" s="22">
        <v>154997222</v>
      </c>
    </row>
    <row r="44" spans="1:27" ht="12.75">
      <c r="A44" s="5" t="s">
        <v>47</v>
      </c>
      <c r="B44" s="3"/>
      <c r="C44" s="22"/>
      <c r="D44" s="22"/>
      <c r="E44" s="23">
        <v>27829620</v>
      </c>
      <c r="F44" s="24">
        <v>27869620</v>
      </c>
      <c r="G44" s="24">
        <v>2124016</v>
      </c>
      <c r="H44" s="24">
        <v>2457346</v>
      </c>
      <c r="I44" s="24">
        <v>2295142</v>
      </c>
      <c r="J44" s="24">
        <v>6876504</v>
      </c>
      <c r="K44" s="24"/>
      <c r="L44" s="24"/>
      <c r="M44" s="24"/>
      <c r="N44" s="24"/>
      <c r="O44" s="24">
        <v>951271</v>
      </c>
      <c r="P44" s="24">
        <v>3908093</v>
      </c>
      <c r="Q44" s="24">
        <v>2121206</v>
      </c>
      <c r="R44" s="24">
        <v>6980570</v>
      </c>
      <c r="S44" s="24">
        <v>7499668</v>
      </c>
      <c r="T44" s="24">
        <v>2931940</v>
      </c>
      <c r="U44" s="24"/>
      <c r="V44" s="24">
        <v>10431608</v>
      </c>
      <c r="W44" s="24">
        <v>24288682</v>
      </c>
      <c r="X44" s="24">
        <v>27869620</v>
      </c>
      <c r="Y44" s="24">
        <v>-3580938</v>
      </c>
      <c r="Z44" s="6">
        <v>-12.85</v>
      </c>
      <c r="AA44" s="22">
        <v>27869620</v>
      </c>
    </row>
    <row r="45" spans="1:27" ht="12.75">
      <c r="A45" s="5" t="s">
        <v>48</v>
      </c>
      <c r="B45" s="3"/>
      <c r="C45" s="25"/>
      <c r="D45" s="25"/>
      <c r="E45" s="26">
        <v>1641550</v>
      </c>
      <c r="F45" s="27">
        <v>1837030</v>
      </c>
      <c r="G45" s="27">
        <v>70393</v>
      </c>
      <c r="H45" s="27">
        <v>57257</v>
      </c>
      <c r="I45" s="27">
        <v>59269</v>
      </c>
      <c r="J45" s="27">
        <v>186919</v>
      </c>
      <c r="K45" s="27"/>
      <c r="L45" s="27"/>
      <c r="M45" s="27"/>
      <c r="N45" s="27"/>
      <c r="O45" s="27"/>
      <c r="P45" s="27">
        <v>19510</v>
      </c>
      <c r="Q45" s="27">
        <v>23822</v>
      </c>
      <c r="R45" s="27">
        <v>43332</v>
      </c>
      <c r="S45" s="27">
        <v>365611</v>
      </c>
      <c r="T45" s="27">
        <v>26151</v>
      </c>
      <c r="U45" s="27"/>
      <c r="V45" s="27">
        <v>391762</v>
      </c>
      <c r="W45" s="27">
        <v>622013</v>
      </c>
      <c r="X45" s="27">
        <v>1837030</v>
      </c>
      <c r="Y45" s="27">
        <v>-1215017</v>
      </c>
      <c r="Z45" s="7">
        <v>-66.14</v>
      </c>
      <c r="AA45" s="25">
        <v>1837030</v>
      </c>
    </row>
    <row r="46" spans="1:27" ht="12.75">
      <c r="A46" s="5" t="s">
        <v>49</v>
      </c>
      <c r="B46" s="3"/>
      <c r="C46" s="22"/>
      <c r="D46" s="22"/>
      <c r="E46" s="23">
        <v>20706946</v>
      </c>
      <c r="F46" s="24">
        <v>21276946</v>
      </c>
      <c r="G46" s="24">
        <v>1579938</v>
      </c>
      <c r="H46" s="24">
        <v>2019915</v>
      </c>
      <c r="I46" s="24">
        <v>1410053</v>
      </c>
      <c r="J46" s="24">
        <v>5009906</v>
      </c>
      <c r="K46" s="24"/>
      <c r="L46" s="24"/>
      <c r="M46" s="24"/>
      <c r="N46" s="24"/>
      <c r="O46" s="24">
        <v>3411651</v>
      </c>
      <c r="P46" s="24">
        <v>1540121</v>
      </c>
      <c r="Q46" s="24">
        <v>862267</v>
      </c>
      <c r="R46" s="24">
        <v>5814039</v>
      </c>
      <c r="S46" s="24">
        <v>2873809</v>
      </c>
      <c r="T46" s="24">
        <v>1220967</v>
      </c>
      <c r="U46" s="24"/>
      <c r="V46" s="24">
        <v>4094776</v>
      </c>
      <c r="W46" s="24">
        <v>14918721</v>
      </c>
      <c r="X46" s="24">
        <v>21276946</v>
      </c>
      <c r="Y46" s="24">
        <v>-6358225</v>
      </c>
      <c r="Z46" s="6">
        <v>-29.88</v>
      </c>
      <c r="AA46" s="22">
        <v>21276946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677002867</v>
      </c>
      <c r="F48" s="42">
        <f t="shared" si="9"/>
        <v>698226114</v>
      </c>
      <c r="G48" s="42">
        <f t="shared" si="9"/>
        <v>47796121</v>
      </c>
      <c r="H48" s="42">
        <f t="shared" si="9"/>
        <v>63298684</v>
      </c>
      <c r="I48" s="42">
        <f t="shared" si="9"/>
        <v>43891039</v>
      </c>
      <c r="J48" s="42">
        <f t="shared" si="9"/>
        <v>154985844</v>
      </c>
      <c r="K48" s="42">
        <f t="shared" si="9"/>
        <v>0</v>
      </c>
      <c r="L48" s="42">
        <f t="shared" si="9"/>
        <v>0</v>
      </c>
      <c r="M48" s="42">
        <f t="shared" si="9"/>
        <v>0</v>
      </c>
      <c r="N48" s="42">
        <f t="shared" si="9"/>
        <v>0</v>
      </c>
      <c r="O48" s="42">
        <f t="shared" si="9"/>
        <v>165871575</v>
      </c>
      <c r="P48" s="42">
        <f t="shared" si="9"/>
        <v>64086872</v>
      </c>
      <c r="Q48" s="42">
        <f t="shared" si="9"/>
        <v>46067161</v>
      </c>
      <c r="R48" s="42">
        <f t="shared" si="9"/>
        <v>276025608</v>
      </c>
      <c r="S48" s="42">
        <f t="shared" si="9"/>
        <v>128481573</v>
      </c>
      <c r="T48" s="42">
        <f t="shared" si="9"/>
        <v>43720910</v>
      </c>
      <c r="U48" s="42">
        <f t="shared" si="9"/>
        <v>0</v>
      </c>
      <c r="V48" s="42">
        <f t="shared" si="9"/>
        <v>172202483</v>
      </c>
      <c r="W48" s="42">
        <f t="shared" si="9"/>
        <v>603213935</v>
      </c>
      <c r="X48" s="42">
        <f t="shared" si="9"/>
        <v>698226114</v>
      </c>
      <c r="Y48" s="42">
        <f t="shared" si="9"/>
        <v>-95012179</v>
      </c>
      <c r="Z48" s="43">
        <f>+IF(X48&lt;&gt;0,+(Y48/X48)*100,0)</f>
        <v>-13.607651890258577</v>
      </c>
      <c r="AA48" s="40">
        <f>+AA28+AA32+AA38+AA42+AA47</f>
        <v>698226114</v>
      </c>
    </row>
    <row r="49" spans="1:27" ht="12.75">
      <c r="A49" s="14" t="s">
        <v>77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-39933000</v>
      </c>
      <c r="F49" s="46">
        <f t="shared" si="10"/>
        <v>-94060247</v>
      </c>
      <c r="G49" s="46">
        <f t="shared" si="10"/>
        <v>19912746</v>
      </c>
      <c r="H49" s="46">
        <f t="shared" si="10"/>
        <v>5430247</v>
      </c>
      <c r="I49" s="46">
        <f t="shared" si="10"/>
        <v>-44794815</v>
      </c>
      <c r="J49" s="46">
        <f t="shared" si="10"/>
        <v>-19451822</v>
      </c>
      <c r="K49" s="46">
        <f t="shared" si="10"/>
        <v>0</v>
      </c>
      <c r="L49" s="46">
        <f t="shared" si="10"/>
        <v>0</v>
      </c>
      <c r="M49" s="46">
        <f t="shared" si="10"/>
        <v>0</v>
      </c>
      <c r="N49" s="46">
        <f t="shared" si="10"/>
        <v>0</v>
      </c>
      <c r="O49" s="46">
        <f t="shared" si="10"/>
        <v>-97248525</v>
      </c>
      <c r="P49" s="46">
        <f t="shared" si="10"/>
        <v>-34683500</v>
      </c>
      <c r="Q49" s="46">
        <f t="shared" si="10"/>
        <v>76101136</v>
      </c>
      <c r="R49" s="46">
        <f t="shared" si="10"/>
        <v>-55830889</v>
      </c>
      <c r="S49" s="46">
        <f t="shared" si="10"/>
        <v>37961741</v>
      </c>
      <c r="T49" s="46">
        <f t="shared" si="10"/>
        <v>-3167638</v>
      </c>
      <c r="U49" s="46">
        <f t="shared" si="10"/>
        <v>0</v>
      </c>
      <c r="V49" s="46">
        <f t="shared" si="10"/>
        <v>34794103</v>
      </c>
      <c r="W49" s="46">
        <f t="shared" si="10"/>
        <v>-40488608</v>
      </c>
      <c r="X49" s="46">
        <f>IF(F25=F48,0,X25-X48)</f>
        <v>-94060247</v>
      </c>
      <c r="Y49" s="46">
        <f t="shared" si="10"/>
        <v>53571639</v>
      </c>
      <c r="Z49" s="47">
        <f>+IF(X49&lt;&gt;0,+(Y49/X49)*100,0)</f>
        <v>-56.9546016607845</v>
      </c>
      <c r="AA49" s="44">
        <f>+AA25-AA48</f>
        <v>-94060247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345191785</v>
      </c>
      <c r="D5" s="19">
        <f>SUM(D6:D8)</f>
        <v>0</v>
      </c>
      <c r="E5" s="20">
        <f t="shared" si="0"/>
        <v>384816995</v>
      </c>
      <c r="F5" s="21">
        <f t="shared" si="0"/>
        <v>384816995</v>
      </c>
      <c r="G5" s="21">
        <f t="shared" si="0"/>
        <v>99865747</v>
      </c>
      <c r="H5" s="21">
        <f t="shared" si="0"/>
        <v>10750646</v>
      </c>
      <c r="I5" s="21">
        <f t="shared" si="0"/>
        <v>9740618</v>
      </c>
      <c r="J5" s="21">
        <f t="shared" si="0"/>
        <v>120357011</v>
      </c>
      <c r="K5" s="21">
        <f t="shared" si="0"/>
        <v>14445037</v>
      </c>
      <c r="L5" s="21">
        <f t="shared" si="0"/>
        <v>9110540</v>
      </c>
      <c r="M5" s="21">
        <f t="shared" si="0"/>
        <v>12083900</v>
      </c>
      <c r="N5" s="21">
        <f t="shared" si="0"/>
        <v>35639477</v>
      </c>
      <c r="O5" s="21">
        <f t="shared" si="0"/>
        <v>82646609</v>
      </c>
      <c r="P5" s="21">
        <f t="shared" si="0"/>
        <v>12109872</v>
      </c>
      <c r="Q5" s="21">
        <f t="shared" si="0"/>
        <v>64660304</v>
      </c>
      <c r="R5" s="21">
        <f t="shared" si="0"/>
        <v>159416785</v>
      </c>
      <c r="S5" s="21">
        <f t="shared" si="0"/>
        <v>9622281</v>
      </c>
      <c r="T5" s="21">
        <f t="shared" si="0"/>
        <v>9591041</v>
      </c>
      <c r="U5" s="21">
        <f t="shared" si="0"/>
        <v>13331663</v>
      </c>
      <c r="V5" s="21">
        <f t="shared" si="0"/>
        <v>32544985</v>
      </c>
      <c r="W5" s="21">
        <f t="shared" si="0"/>
        <v>347958258</v>
      </c>
      <c r="X5" s="21">
        <f t="shared" si="0"/>
        <v>384816995</v>
      </c>
      <c r="Y5" s="21">
        <f t="shared" si="0"/>
        <v>-36858737</v>
      </c>
      <c r="Z5" s="4">
        <f>+IF(X5&lt;&gt;0,+(Y5/X5)*100,0)</f>
        <v>-9.57825082543457</v>
      </c>
      <c r="AA5" s="19">
        <f>SUM(AA6:AA8)</f>
        <v>384816995</v>
      </c>
    </row>
    <row r="6" spans="1:27" ht="12.75">
      <c r="A6" s="5" t="s">
        <v>32</v>
      </c>
      <c r="B6" s="3"/>
      <c r="C6" s="22">
        <v>6708000</v>
      </c>
      <c r="D6" s="22"/>
      <c r="E6" s="23">
        <v>6374000</v>
      </c>
      <c r="F6" s="24">
        <v>6374000</v>
      </c>
      <c r="G6" s="24"/>
      <c r="H6" s="24"/>
      <c r="I6" s="24"/>
      <c r="J6" s="24"/>
      <c r="K6" s="24">
        <v>2327412</v>
      </c>
      <c r="L6" s="24">
        <v>771367</v>
      </c>
      <c r="M6" s="24">
        <v>780233</v>
      </c>
      <c r="N6" s="24">
        <v>3879012</v>
      </c>
      <c r="O6" s="24">
        <v>763893</v>
      </c>
      <c r="P6" s="24">
        <v>775811</v>
      </c>
      <c r="Q6" s="24">
        <v>775811</v>
      </c>
      <c r="R6" s="24">
        <v>2315515</v>
      </c>
      <c r="S6" s="24"/>
      <c r="T6" s="24"/>
      <c r="U6" s="24">
        <v>834472</v>
      </c>
      <c r="V6" s="24">
        <v>834472</v>
      </c>
      <c r="W6" s="24">
        <v>7028999</v>
      </c>
      <c r="X6" s="24">
        <v>6374000</v>
      </c>
      <c r="Y6" s="24">
        <v>654999</v>
      </c>
      <c r="Z6" s="6">
        <v>10.28</v>
      </c>
      <c r="AA6" s="22">
        <v>6374000</v>
      </c>
    </row>
    <row r="7" spans="1:27" ht="12.75">
      <c r="A7" s="5" t="s">
        <v>33</v>
      </c>
      <c r="B7" s="3"/>
      <c r="C7" s="25">
        <v>338483785</v>
      </c>
      <c r="D7" s="25"/>
      <c r="E7" s="26">
        <v>378442995</v>
      </c>
      <c r="F7" s="27">
        <v>378442995</v>
      </c>
      <c r="G7" s="27">
        <v>99865747</v>
      </c>
      <c r="H7" s="27">
        <v>10750646</v>
      </c>
      <c r="I7" s="27">
        <v>9740618</v>
      </c>
      <c r="J7" s="27">
        <v>120357011</v>
      </c>
      <c r="K7" s="27">
        <v>12117625</v>
      </c>
      <c r="L7" s="27">
        <v>8339173</v>
      </c>
      <c r="M7" s="27">
        <v>11303667</v>
      </c>
      <c r="N7" s="27">
        <v>31760465</v>
      </c>
      <c r="O7" s="27">
        <v>81882716</v>
      </c>
      <c r="P7" s="27">
        <v>11334061</v>
      </c>
      <c r="Q7" s="27">
        <v>63884493</v>
      </c>
      <c r="R7" s="27">
        <v>157101270</v>
      </c>
      <c r="S7" s="27">
        <v>9622281</v>
      </c>
      <c r="T7" s="27">
        <v>9591041</v>
      </c>
      <c r="U7" s="27">
        <v>12497191</v>
      </c>
      <c r="V7" s="27">
        <v>31710513</v>
      </c>
      <c r="W7" s="27">
        <v>340929259</v>
      </c>
      <c r="X7" s="27">
        <v>378442995</v>
      </c>
      <c r="Y7" s="27">
        <v>-37513736</v>
      </c>
      <c r="Z7" s="7">
        <v>-9.91</v>
      </c>
      <c r="AA7" s="25">
        <v>378442995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14736120</v>
      </c>
      <c r="D9" s="19">
        <f>SUM(D10:D14)</f>
        <v>0</v>
      </c>
      <c r="E9" s="20">
        <f t="shared" si="1"/>
        <v>40112685</v>
      </c>
      <c r="F9" s="21">
        <f t="shared" si="1"/>
        <v>30803700</v>
      </c>
      <c r="G9" s="21">
        <f t="shared" si="1"/>
        <v>127918</v>
      </c>
      <c r="H9" s="21">
        <f t="shared" si="1"/>
        <v>76438</v>
      </c>
      <c r="I9" s="21">
        <f t="shared" si="1"/>
        <v>122288</v>
      </c>
      <c r="J9" s="21">
        <f t="shared" si="1"/>
        <v>326644</v>
      </c>
      <c r="K9" s="21">
        <f t="shared" si="1"/>
        <v>94307</v>
      </c>
      <c r="L9" s="21">
        <f t="shared" si="1"/>
        <v>61116</v>
      </c>
      <c r="M9" s="21">
        <f t="shared" si="1"/>
        <v>54472</v>
      </c>
      <c r="N9" s="21">
        <f t="shared" si="1"/>
        <v>209895</v>
      </c>
      <c r="O9" s="21">
        <f t="shared" si="1"/>
        <v>312788</v>
      </c>
      <c r="P9" s="21">
        <f t="shared" si="1"/>
        <v>93268</v>
      </c>
      <c r="Q9" s="21">
        <f t="shared" si="1"/>
        <v>40897</v>
      </c>
      <c r="R9" s="21">
        <f t="shared" si="1"/>
        <v>446953</v>
      </c>
      <c r="S9" s="21">
        <f t="shared" si="1"/>
        <v>42887</v>
      </c>
      <c r="T9" s="21">
        <f t="shared" si="1"/>
        <v>10441</v>
      </c>
      <c r="U9" s="21">
        <f t="shared" si="1"/>
        <v>18911</v>
      </c>
      <c r="V9" s="21">
        <f t="shared" si="1"/>
        <v>72239</v>
      </c>
      <c r="W9" s="21">
        <f t="shared" si="1"/>
        <v>1055731</v>
      </c>
      <c r="X9" s="21">
        <f t="shared" si="1"/>
        <v>30803700</v>
      </c>
      <c r="Y9" s="21">
        <f t="shared" si="1"/>
        <v>-29747969</v>
      </c>
      <c r="Z9" s="4">
        <f>+IF(X9&lt;&gt;0,+(Y9/X9)*100,0)</f>
        <v>-96.57271366751397</v>
      </c>
      <c r="AA9" s="19">
        <f>SUM(AA10:AA14)</f>
        <v>30803700</v>
      </c>
    </row>
    <row r="10" spans="1:27" ht="12.75">
      <c r="A10" s="5" t="s">
        <v>36</v>
      </c>
      <c r="B10" s="3"/>
      <c r="C10" s="22">
        <v>91198</v>
      </c>
      <c r="D10" s="22"/>
      <c r="E10" s="23">
        <v>9513998</v>
      </c>
      <c r="F10" s="24">
        <v>88892</v>
      </c>
      <c r="G10" s="24">
        <v>10610</v>
      </c>
      <c r="H10" s="24">
        <v>10797</v>
      </c>
      <c r="I10" s="24">
        <v>6271</v>
      </c>
      <c r="J10" s="24">
        <v>27678</v>
      </c>
      <c r="K10" s="24">
        <v>8578</v>
      </c>
      <c r="L10" s="24">
        <v>5844</v>
      </c>
      <c r="M10" s="24">
        <v>2470</v>
      </c>
      <c r="N10" s="24">
        <v>16892</v>
      </c>
      <c r="O10" s="24">
        <v>7069</v>
      </c>
      <c r="P10" s="24">
        <v>9237</v>
      </c>
      <c r="Q10" s="24">
        <v>2228</v>
      </c>
      <c r="R10" s="24">
        <v>18534</v>
      </c>
      <c r="S10" s="24">
        <v>956</v>
      </c>
      <c r="T10" s="24">
        <v>4321</v>
      </c>
      <c r="U10" s="24">
        <v>3456</v>
      </c>
      <c r="V10" s="24">
        <v>8733</v>
      </c>
      <c r="W10" s="24">
        <v>71837</v>
      </c>
      <c r="X10" s="24">
        <v>88892</v>
      </c>
      <c r="Y10" s="24">
        <v>-17055</v>
      </c>
      <c r="Z10" s="6">
        <v>-19.19</v>
      </c>
      <c r="AA10" s="22">
        <v>88892</v>
      </c>
    </row>
    <row r="11" spans="1:27" ht="12.75">
      <c r="A11" s="5" t="s">
        <v>37</v>
      </c>
      <c r="B11" s="3"/>
      <c r="C11" s="22">
        <v>103619</v>
      </c>
      <c r="D11" s="22"/>
      <c r="E11" s="23">
        <v>8782</v>
      </c>
      <c r="F11" s="24">
        <v>116121</v>
      </c>
      <c r="G11" s="24">
        <v>1017</v>
      </c>
      <c r="H11" s="24">
        <v>16617</v>
      </c>
      <c r="I11" s="24">
        <v>12768</v>
      </c>
      <c r="J11" s="24">
        <v>30402</v>
      </c>
      <c r="K11" s="24">
        <v>5555</v>
      </c>
      <c r="L11" s="24">
        <v>10802</v>
      </c>
      <c r="M11" s="24">
        <v>16703</v>
      </c>
      <c r="N11" s="24">
        <v>33060</v>
      </c>
      <c r="O11" s="24">
        <v>9663</v>
      </c>
      <c r="P11" s="24">
        <v>4185</v>
      </c>
      <c r="Q11" s="24">
        <v>7520</v>
      </c>
      <c r="R11" s="24">
        <v>21368</v>
      </c>
      <c r="S11" s="24">
        <v>831</v>
      </c>
      <c r="T11" s="24"/>
      <c r="U11" s="24">
        <v>3835</v>
      </c>
      <c r="V11" s="24">
        <v>4666</v>
      </c>
      <c r="W11" s="24">
        <v>89496</v>
      </c>
      <c r="X11" s="24">
        <v>116121</v>
      </c>
      <c r="Y11" s="24">
        <v>-26625</v>
      </c>
      <c r="Z11" s="6">
        <v>-22.93</v>
      </c>
      <c r="AA11" s="22">
        <v>116121</v>
      </c>
    </row>
    <row r="12" spans="1:27" ht="12.75">
      <c r="A12" s="5" t="s">
        <v>38</v>
      </c>
      <c r="B12" s="3"/>
      <c r="C12" s="22">
        <v>14541303</v>
      </c>
      <c r="D12" s="22"/>
      <c r="E12" s="23">
        <v>30589905</v>
      </c>
      <c r="F12" s="24">
        <v>30598687</v>
      </c>
      <c r="G12" s="24">
        <v>116291</v>
      </c>
      <c r="H12" s="24">
        <v>49024</v>
      </c>
      <c r="I12" s="24">
        <v>103249</v>
      </c>
      <c r="J12" s="24">
        <v>268564</v>
      </c>
      <c r="K12" s="24">
        <v>80174</v>
      </c>
      <c r="L12" s="24">
        <v>44470</v>
      </c>
      <c r="M12" s="24">
        <v>35299</v>
      </c>
      <c r="N12" s="24">
        <v>159943</v>
      </c>
      <c r="O12" s="24">
        <v>296056</v>
      </c>
      <c r="P12" s="24">
        <v>79846</v>
      </c>
      <c r="Q12" s="24">
        <v>31149</v>
      </c>
      <c r="R12" s="24">
        <v>407051</v>
      </c>
      <c r="S12" s="24">
        <v>41100</v>
      </c>
      <c r="T12" s="24">
        <v>6120</v>
      </c>
      <c r="U12" s="24">
        <v>11620</v>
      </c>
      <c r="V12" s="24">
        <v>58840</v>
      </c>
      <c r="W12" s="24">
        <v>894398</v>
      </c>
      <c r="X12" s="24">
        <v>30598687</v>
      </c>
      <c r="Y12" s="24">
        <v>-29704289</v>
      </c>
      <c r="Z12" s="6">
        <v>-97.08</v>
      </c>
      <c r="AA12" s="22">
        <v>30598687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25560361</v>
      </c>
      <c r="D15" s="19">
        <f>SUM(D16:D18)</f>
        <v>0</v>
      </c>
      <c r="E15" s="20">
        <f t="shared" si="2"/>
        <v>10209609</v>
      </c>
      <c r="F15" s="21">
        <f t="shared" si="2"/>
        <v>20697757</v>
      </c>
      <c r="G15" s="21">
        <f t="shared" si="2"/>
        <v>96588</v>
      </c>
      <c r="H15" s="21">
        <f t="shared" si="2"/>
        <v>560949</v>
      </c>
      <c r="I15" s="21">
        <f t="shared" si="2"/>
        <v>1414625</v>
      </c>
      <c r="J15" s="21">
        <f t="shared" si="2"/>
        <v>2072162</v>
      </c>
      <c r="K15" s="21">
        <f t="shared" si="2"/>
        <v>2346926</v>
      </c>
      <c r="L15" s="21">
        <f t="shared" si="2"/>
        <v>1029642</v>
      </c>
      <c r="M15" s="21">
        <f t="shared" si="2"/>
        <v>701471</v>
      </c>
      <c r="N15" s="21">
        <f t="shared" si="2"/>
        <v>4078039</v>
      </c>
      <c r="O15" s="21">
        <f t="shared" si="2"/>
        <v>694660</v>
      </c>
      <c r="P15" s="21">
        <f t="shared" si="2"/>
        <v>830756</v>
      </c>
      <c r="Q15" s="21">
        <f t="shared" si="2"/>
        <v>788075</v>
      </c>
      <c r="R15" s="21">
        <f t="shared" si="2"/>
        <v>2313491</v>
      </c>
      <c r="S15" s="21">
        <f t="shared" si="2"/>
        <v>923032</v>
      </c>
      <c r="T15" s="21">
        <f t="shared" si="2"/>
        <v>248053</v>
      </c>
      <c r="U15" s="21">
        <f t="shared" si="2"/>
        <v>1888438</v>
      </c>
      <c r="V15" s="21">
        <f t="shared" si="2"/>
        <v>3059523</v>
      </c>
      <c r="W15" s="21">
        <f t="shared" si="2"/>
        <v>11523215</v>
      </c>
      <c r="X15" s="21">
        <f t="shared" si="2"/>
        <v>20697757</v>
      </c>
      <c r="Y15" s="21">
        <f t="shared" si="2"/>
        <v>-9174542</v>
      </c>
      <c r="Z15" s="4">
        <f>+IF(X15&lt;&gt;0,+(Y15/X15)*100,0)</f>
        <v>-44.32626201959952</v>
      </c>
      <c r="AA15" s="19">
        <f>SUM(AA16:AA18)</f>
        <v>20697757</v>
      </c>
    </row>
    <row r="16" spans="1:27" ht="12.75">
      <c r="A16" s="5" t="s">
        <v>42</v>
      </c>
      <c r="B16" s="3"/>
      <c r="C16" s="22">
        <v>9504414</v>
      </c>
      <c r="D16" s="22"/>
      <c r="E16" s="23">
        <v>10078759</v>
      </c>
      <c r="F16" s="24">
        <v>10078759</v>
      </c>
      <c r="G16" s="24">
        <v>96497</v>
      </c>
      <c r="H16" s="24">
        <v>41619</v>
      </c>
      <c r="I16" s="24">
        <v>54943</v>
      </c>
      <c r="J16" s="24">
        <v>193059</v>
      </c>
      <c r="K16" s="24">
        <v>2250666</v>
      </c>
      <c r="L16" s="24">
        <v>938537</v>
      </c>
      <c r="M16" s="24">
        <v>609091</v>
      </c>
      <c r="N16" s="24">
        <v>3798294</v>
      </c>
      <c r="O16" s="24">
        <v>603850</v>
      </c>
      <c r="P16" s="24">
        <v>739701</v>
      </c>
      <c r="Q16" s="24">
        <v>693358</v>
      </c>
      <c r="R16" s="24">
        <v>2036909</v>
      </c>
      <c r="S16" s="24">
        <v>832012</v>
      </c>
      <c r="T16" s="24">
        <v>157033</v>
      </c>
      <c r="U16" s="24">
        <v>1797516</v>
      </c>
      <c r="V16" s="24">
        <v>2786561</v>
      </c>
      <c r="W16" s="24">
        <v>8814823</v>
      </c>
      <c r="X16" s="24">
        <v>10078759</v>
      </c>
      <c r="Y16" s="24">
        <v>-1263936</v>
      </c>
      <c r="Z16" s="6">
        <v>-12.54</v>
      </c>
      <c r="AA16" s="22">
        <v>10078759</v>
      </c>
    </row>
    <row r="17" spans="1:27" ht="12.75">
      <c r="A17" s="5" t="s">
        <v>43</v>
      </c>
      <c r="B17" s="3"/>
      <c r="C17" s="22">
        <v>13068155</v>
      </c>
      <c r="D17" s="22"/>
      <c r="E17" s="23">
        <v>14729</v>
      </c>
      <c r="F17" s="24">
        <v>9439835</v>
      </c>
      <c r="G17" s="24"/>
      <c r="H17" s="24">
        <v>428140</v>
      </c>
      <c r="I17" s="24">
        <v>1268577</v>
      </c>
      <c r="J17" s="24">
        <v>1696717</v>
      </c>
      <c r="K17" s="24">
        <v>5155</v>
      </c>
      <c r="L17" s="24"/>
      <c r="M17" s="24"/>
      <c r="N17" s="24">
        <v>5155</v>
      </c>
      <c r="O17" s="24"/>
      <c r="P17" s="24"/>
      <c r="Q17" s="24"/>
      <c r="R17" s="24"/>
      <c r="S17" s="24"/>
      <c r="T17" s="24"/>
      <c r="U17" s="24">
        <v>22</v>
      </c>
      <c r="V17" s="24">
        <v>22</v>
      </c>
      <c r="W17" s="24">
        <v>1701894</v>
      </c>
      <c r="X17" s="24">
        <v>9439835</v>
      </c>
      <c r="Y17" s="24">
        <v>-7737941</v>
      </c>
      <c r="Z17" s="6">
        <v>-81.97</v>
      </c>
      <c r="AA17" s="22">
        <v>9439835</v>
      </c>
    </row>
    <row r="18" spans="1:27" ht="12.75">
      <c r="A18" s="5" t="s">
        <v>44</v>
      </c>
      <c r="B18" s="3"/>
      <c r="C18" s="22">
        <v>2987792</v>
      </c>
      <c r="D18" s="22"/>
      <c r="E18" s="23">
        <v>116121</v>
      </c>
      <c r="F18" s="24">
        <v>1179163</v>
      </c>
      <c r="G18" s="24">
        <v>91</v>
      </c>
      <c r="H18" s="24">
        <v>91190</v>
      </c>
      <c r="I18" s="24">
        <v>91105</v>
      </c>
      <c r="J18" s="24">
        <v>182386</v>
      </c>
      <c r="K18" s="24">
        <v>91105</v>
      </c>
      <c r="L18" s="24">
        <v>91105</v>
      </c>
      <c r="M18" s="24">
        <v>92380</v>
      </c>
      <c r="N18" s="24">
        <v>274590</v>
      </c>
      <c r="O18" s="24">
        <v>90810</v>
      </c>
      <c r="P18" s="24">
        <v>91055</v>
      </c>
      <c r="Q18" s="24">
        <v>94717</v>
      </c>
      <c r="R18" s="24">
        <v>276582</v>
      </c>
      <c r="S18" s="24">
        <v>91020</v>
      </c>
      <c r="T18" s="24">
        <v>91020</v>
      </c>
      <c r="U18" s="24">
        <v>90900</v>
      </c>
      <c r="V18" s="24">
        <v>272940</v>
      </c>
      <c r="W18" s="24">
        <v>1006498</v>
      </c>
      <c r="X18" s="24">
        <v>1179163</v>
      </c>
      <c r="Y18" s="24">
        <v>-172665</v>
      </c>
      <c r="Z18" s="6">
        <v>-14.64</v>
      </c>
      <c r="AA18" s="22">
        <v>1179163</v>
      </c>
    </row>
    <row r="19" spans="1:27" ht="12.75">
      <c r="A19" s="2" t="s">
        <v>45</v>
      </c>
      <c r="B19" s="8"/>
      <c r="C19" s="19">
        <f aca="true" t="shared" si="3" ref="C19:Y19">SUM(C20:C23)</f>
        <v>753290959</v>
      </c>
      <c r="D19" s="19">
        <f>SUM(D20:D23)</f>
        <v>0</v>
      </c>
      <c r="E19" s="20">
        <f t="shared" si="3"/>
        <v>829704885</v>
      </c>
      <c r="F19" s="21">
        <f t="shared" si="3"/>
        <v>828525722</v>
      </c>
      <c r="G19" s="21">
        <f t="shared" si="3"/>
        <v>158524803</v>
      </c>
      <c r="H19" s="21">
        <f t="shared" si="3"/>
        <v>12481268</v>
      </c>
      <c r="I19" s="21">
        <f t="shared" si="3"/>
        <v>12321184</v>
      </c>
      <c r="J19" s="21">
        <f t="shared" si="3"/>
        <v>183327255</v>
      </c>
      <c r="K19" s="21">
        <f t="shared" si="3"/>
        <v>135090771</v>
      </c>
      <c r="L19" s="21">
        <f t="shared" si="3"/>
        <v>31692047</v>
      </c>
      <c r="M19" s="21">
        <f t="shared" si="3"/>
        <v>44508923</v>
      </c>
      <c r="N19" s="21">
        <f t="shared" si="3"/>
        <v>211291741</v>
      </c>
      <c r="O19" s="21">
        <f t="shared" si="3"/>
        <v>147135719</v>
      </c>
      <c r="P19" s="21">
        <f t="shared" si="3"/>
        <v>34555668</v>
      </c>
      <c r="Q19" s="21">
        <f t="shared" si="3"/>
        <v>131039171</v>
      </c>
      <c r="R19" s="21">
        <f t="shared" si="3"/>
        <v>312730558</v>
      </c>
      <c r="S19" s="21">
        <f t="shared" si="3"/>
        <v>11998363</v>
      </c>
      <c r="T19" s="21">
        <f t="shared" si="3"/>
        <v>10441169</v>
      </c>
      <c r="U19" s="21">
        <f t="shared" si="3"/>
        <v>63483652</v>
      </c>
      <c r="V19" s="21">
        <f t="shared" si="3"/>
        <v>85923184</v>
      </c>
      <c r="W19" s="21">
        <f t="shared" si="3"/>
        <v>793272738</v>
      </c>
      <c r="X19" s="21">
        <f t="shared" si="3"/>
        <v>828525722</v>
      </c>
      <c r="Y19" s="21">
        <f t="shared" si="3"/>
        <v>-35252984</v>
      </c>
      <c r="Z19" s="4">
        <f>+IF(X19&lt;&gt;0,+(Y19/X19)*100,0)</f>
        <v>-4.254905196534139</v>
      </c>
      <c r="AA19" s="19">
        <f>SUM(AA20:AA23)</f>
        <v>828525722</v>
      </c>
    </row>
    <row r="20" spans="1:27" ht="12.75">
      <c r="A20" s="5" t="s">
        <v>46</v>
      </c>
      <c r="B20" s="3"/>
      <c r="C20" s="22">
        <v>180213037</v>
      </c>
      <c r="D20" s="22"/>
      <c r="E20" s="23">
        <v>216722848</v>
      </c>
      <c r="F20" s="24">
        <v>216722848</v>
      </c>
      <c r="G20" s="24">
        <v>39195745</v>
      </c>
      <c r="H20" s="24">
        <v>8913392</v>
      </c>
      <c r="I20" s="24">
        <v>9072897</v>
      </c>
      <c r="J20" s="24">
        <v>57182034</v>
      </c>
      <c r="K20" s="24">
        <v>11339872</v>
      </c>
      <c r="L20" s="24">
        <v>10181505</v>
      </c>
      <c r="M20" s="24">
        <v>11958044</v>
      </c>
      <c r="N20" s="24">
        <v>33479421</v>
      </c>
      <c r="O20" s="24">
        <v>38017563</v>
      </c>
      <c r="P20" s="24">
        <v>14907172</v>
      </c>
      <c r="Q20" s="24">
        <v>29260254</v>
      </c>
      <c r="R20" s="24">
        <v>82184989</v>
      </c>
      <c r="S20" s="24">
        <v>9306742</v>
      </c>
      <c r="T20" s="24">
        <v>6717706</v>
      </c>
      <c r="U20" s="24">
        <v>14709164</v>
      </c>
      <c r="V20" s="24">
        <v>30733612</v>
      </c>
      <c r="W20" s="24">
        <v>203580056</v>
      </c>
      <c r="X20" s="24">
        <v>216722848</v>
      </c>
      <c r="Y20" s="24">
        <v>-13142792</v>
      </c>
      <c r="Z20" s="6">
        <v>-6.06</v>
      </c>
      <c r="AA20" s="22">
        <v>216722848</v>
      </c>
    </row>
    <row r="21" spans="1:27" ht="12.75">
      <c r="A21" s="5" t="s">
        <v>47</v>
      </c>
      <c r="B21" s="3"/>
      <c r="C21" s="22">
        <v>400763952</v>
      </c>
      <c r="D21" s="22"/>
      <c r="E21" s="23">
        <v>402110305</v>
      </c>
      <c r="F21" s="24">
        <v>402110305</v>
      </c>
      <c r="G21" s="24">
        <v>49925888</v>
      </c>
      <c r="H21" s="24">
        <v>2382313</v>
      </c>
      <c r="I21" s="24">
        <v>2058683</v>
      </c>
      <c r="J21" s="24">
        <v>54366884</v>
      </c>
      <c r="K21" s="24">
        <v>121542118</v>
      </c>
      <c r="L21" s="24">
        <v>17369964</v>
      </c>
      <c r="M21" s="24">
        <v>29079578</v>
      </c>
      <c r="N21" s="24">
        <v>167991660</v>
      </c>
      <c r="O21" s="24">
        <v>53638033</v>
      </c>
      <c r="P21" s="24">
        <v>14844989</v>
      </c>
      <c r="Q21" s="24">
        <v>59704546</v>
      </c>
      <c r="R21" s="24">
        <v>128187568</v>
      </c>
      <c r="S21" s="24">
        <v>1454635</v>
      </c>
      <c r="T21" s="24">
        <v>2484840</v>
      </c>
      <c r="U21" s="24">
        <v>47546316</v>
      </c>
      <c r="V21" s="24">
        <v>51485791</v>
      </c>
      <c r="W21" s="24">
        <v>402031903</v>
      </c>
      <c r="X21" s="24">
        <v>402110305</v>
      </c>
      <c r="Y21" s="24">
        <v>-78402</v>
      </c>
      <c r="Z21" s="6">
        <v>-0.02</v>
      </c>
      <c r="AA21" s="22">
        <v>402110305</v>
      </c>
    </row>
    <row r="22" spans="1:27" ht="12.75">
      <c r="A22" s="5" t="s">
        <v>48</v>
      </c>
      <c r="B22" s="3"/>
      <c r="C22" s="25">
        <v>96346829</v>
      </c>
      <c r="D22" s="25"/>
      <c r="E22" s="26">
        <v>125724758</v>
      </c>
      <c r="F22" s="27">
        <v>125724758</v>
      </c>
      <c r="G22" s="27">
        <v>37478585</v>
      </c>
      <c r="H22" s="27">
        <v>420756</v>
      </c>
      <c r="I22" s="27">
        <v>418370</v>
      </c>
      <c r="J22" s="27">
        <v>38317711</v>
      </c>
      <c r="K22" s="27">
        <v>1415380</v>
      </c>
      <c r="L22" s="27">
        <v>3381840</v>
      </c>
      <c r="M22" s="27">
        <v>2679941</v>
      </c>
      <c r="N22" s="27">
        <v>7477161</v>
      </c>
      <c r="O22" s="27">
        <v>29939830</v>
      </c>
      <c r="P22" s="27">
        <v>3982890</v>
      </c>
      <c r="Q22" s="27">
        <v>22660566</v>
      </c>
      <c r="R22" s="27">
        <v>56583286</v>
      </c>
      <c r="S22" s="27">
        <v>415384</v>
      </c>
      <c r="T22" s="27">
        <v>415954</v>
      </c>
      <c r="U22" s="27">
        <v>413014</v>
      </c>
      <c r="V22" s="27">
        <v>1244352</v>
      </c>
      <c r="W22" s="27">
        <v>103622510</v>
      </c>
      <c r="X22" s="27">
        <v>125724758</v>
      </c>
      <c r="Y22" s="27">
        <v>-22102248</v>
      </c>
      <c r="Z22" s="7">
        <v>-17.58</v>
      </c>
      <c r="AA22" s="25">
        <v>125724758</v>
      </c>
    </row>
    <row r="23" spans="1:27" ht="12.75">
      <c r="A23" s="5" t="s">
        <v>49</v>
      </c>
      <c r="B23" s="3"/>
      <c r="C23" s="22">
        <v>75967141</v>
      </c>
      <c r="D23" s="22"/>
      <c r="E23" s="23">
        <v>85146974</v>
      </c>
      <c r="F23" s="24">
        <v>83967811</v>
      </c>
      <c r="G23" s="24">
        <v>31924585</v>
      </c>
      <c r="H23" s="24">
        <v>764807</v>
      </c>
      <c r="I23" s="24">
        <v>771234</v>
      </c>
      <c r="J23" s="24">
        <v>33460626</v>
      </c>
      <c r="K23" s="24">
        <v>793401</v>
      </c>
      <c r="L23" s="24">
        <v>758738</v>
      </c>
      <c r="M23" s="24">
        <v>791360</v>
      </c>
      <c r="N23" s="24">
        <v>2343499</v>
      </c>
      <c r="O23" s="24">
        <v>25540293</v>
      </c>
      <c r="P23" s="24">
        <v>820617</v>
      </c>
      <c r="Q23" s="24">
        <v>19413805</v>
      </c>
      <c r="R23" s="24">
        <v>45774715</v>
      </c>
      <c r="S23" s="24">
        <v>821602</v>
      </c>
      <c r="T23" s="24">
        <v>822669</v>
      </c>
      <c r="U23" s="24">
        <v>815158</v>
      </c>
      <c r="V23" s="24">
        <v>2459429</v>
      </c>
      <c r="W23" s="24">
        <v>84038269</v>
      </c>
      <c r="X23" s="24">
        <v>83967811</v>
      </c>
      <c r="Y23" s="24">
        <v>70458</v>
      </c>
      <c r="Z23" s="6">
        <v>0.08</v>
      </c>
      <c r="AA23" s="22">
        <v>83967811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1138779225</v>
      </c>
      <c r="D25" s="40">
        <f>+D5+D9+D15+D19+D24</f>
        <v>0</v>
      </c>
      <c r="E25" s="41">
        <f t="shared" si="4"/>
        <v>1264844174</v>
      </c>
      <c r="F25" s="42">
        <f t="shared" si="4"/>
        <v>1264844174</v>
      </c>
      <c r="G25" s="42">
        <f t="shared" si="4"/>
        <v>258615056</v>
      </c>
      <c r="H25" s="42">
        <f t="shared" si="4"/>
        <v>23869301</v>
      </c>
      <c r="I25" s="42">
        <f t="shared" si="4"/>
        <v>23598715</v>
      </c>
      <c r="J25" s="42">
        <f t="shared" si="4"/>
        <v>306083072</v>
      </c>
      <c r="K25" s="42">
        <f t="shared" si="4"/>
        <v>151977041</v>
      </c>
      <c r="L25" s="42">
        <f t="shared" si="4"/>
        <v>41893345</v>
      </c>
      <c r="M25" s="42">
        <f t="shared" si="4"/>
        <v>57348766</v>
      </c>
      <c r="N25" s="42">
        <f t="shared" si="4"/>
        <v>251219152</v>
      </c>
      <c r="O25" s="42">
        <f t="shared" si="4"/>
        <v>230789776</v>
      </c>
      <c r="P25" s="42">
        <f t="shared" si="4"/>
        <v>47589564</v>
      </c>
      <c r="Q25" s="42">
        <f t="shared" si="4"/>
        <v>196528447</v>
      </c>
      <c r="R25" s="42">
        <f t="shared" si="4"/>
        <v>474907787</v>
      </c>
      <c r="S25" s="42">
        <f t="shared" si="4"/>
        <v>22586563</v>
      </c>
      <c r="T25" s="42">
        <f t="shared" si="4"/>
        <v>20290704</v>
      </c>
      <c r="U25" s="42">
        <f t="shared" si="4"/>
        <v>78722664</v>
      </c>
      <c r="V25" s="42">
        <f t="shared" si="4"/>
        <v>121599931</v>
      </c>
      <c r="W25" s="42">
        <f t="shared" si="4"/>
        <v>1153809942</v>
      </c>
      <c r="X25" s="42">
        <f t="shared" si="4"/>
        <v>1264844174</v>
      </c>
      <c r="Y25" s="42">
        <f t="shared" si="4"/>
        <v>-111034232</v>
      </c>
      <c r="Z25" s="43">
        <f>+IF(X25&lt;&gt;0,+(Y25/X25)*100,0)</f>
        <v>-8.778491001690774</v>
      </c>
      <c r="AA25" s="40">
        <f>+AA5+AA9+AA15+AA19+AA24</f>
        <v>1264844174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325980283</v>
      </c>
      <c r="D28" s="19">
        <f>SUM(D29:D31)</f>
        <v>0</v>
      </c>
      <c r="E28" s="20">
        <f t="shared" si="5"/>
        <v>381260277</v>
      </c>
      <c r="F28" s="21">
        <f t="shared" si="5"/>
        <v>347142030</v>
      </c>
      <c r="G28" s="21">
        <f t="shared" si="5"/>
        <v>20500165</v>
      </c>
      <c r="H28" s="21">
        <f t="shared" si="5"/>
        <v>20833461</v>
      </c>
      <c r="I28" s="21">
        <f t="shared" si="5"/>
        <v>15523185</v>
      </c>
      <c r="J28" s="21">
        <f t="shared" si="5"/>
        <v>56856811</v>
      </c>
      <c r="K28" s="21">
        <f t="shared" si="5"/>
        <v>23587791</v>
      </c>
      <c r="L28" s="21">
        <f t="shared" si="5"/>
        <v>29411692</v>
      </c>
      <c r="M28" s="21">
        <f t="shared" si="5"/>
        <v>31715983</v>
      </c>
      <c r="N28" s="21">
        <f t="shared" si="5"/>
        <v>84715466</v>
      </c>
      <c r="O28" s="21">
        <f t="shared" si="5"/>
        <v>20644379</v>
      </c>
      <c r="P28" s="21">
        <f t="shared" si="5"/>
        <v>16330271</v>
      </c>
      <c r="Q28" s="21">
        <f t="shared" si="5"/>
        <v>22917540</v>
      </c>
      <c r="R28" s="21">
        <f t="shared" si="5"/>
        <v>59892190</v>
      </c>
      <c r="S28" s="21">
        <f t="shared" si="5"/>
        <v>15897638</v>
      </c>
      <c r="T28" s="21">
        <f t="shared" si="5"/>
        <v>11587506</v>
      </c>
      <c r="U28" s="21">
        <f t="shared" si="5"/>
        <v>32841243</v>
      </c>
      <c r="V28" s="21">
        <f t="shared" si="5"/>
        <v>60326387</v>
      </c>
      <c r="W28" s="21">
        <f t="shared" si="5"/>
        <v>261790854</v>
      </c>
      <c r="X28" s="21">
        <f t="shared" si="5"/>
        <v>347142030</v>
      </c>
      <c r="Y28" s="21">
        <f t="shared" si="5"/>
        <v>-85351176</v>
      </c>
      <c r="Z28" s="4">
        <f>+IF(X28&lt;&gt;0,+(Y28/X28)*100,0)</f>
        <v>-24.586817101922232</v>
      </c>
      <c r="AA28" s="19">
        <f>SUM(AA29:AA31)</f>
        <v>347142030</v>
      </c>
    </row>
    <row r="29" spans="1:27" ht="12.75">
      <c r="A29" s="5" t="s">
        <v>32</v>
      </c>
      <c r="B29" s="3"/>
      <c r="C29" s="22">
        <v>68598918</v>
      </c>
      <c r="D29" s="22"/>
      <c r="E29" s="23">
        <v>74680264</v>
      </c>
      <c r="F29" s="24">
        <v>74680264</v>
      </c>
      <c r="G29" s="24">
        <v>4880642</v>
      </c>
      <c r="H29" s="24">
        <v>6781969</v>
      </c>
      <c r="I29" s="24">
        <v>5969347</v>
      </c>
      <c r="J29" s="24">
        <v>17631958</v>
      </c>
      <c r="K29" s="24">
        <v>7014162</v>
      </c>
      <c r="L29" s="24">
        <v>7318239</v>
      </c>
      <c r="M29" s="24">
        <v>11830618</v>
      </c>
      <c r="N29" s="24">
        <v>26163019</v>
      </c>
      <c r="O29" s="24">
        <v>5869677</v>
      </c>
      <c r="P29" s="24">
        <v>5704536</v>
      </c>
      <c r="Q29" s="24">
        <v>6352463</v>
      </c>
      <c r="R29" s="24">
        <v>17926676</v>
      </c>
      <c r="S29" s="24">
        <v>5532073</v>
      </c>
      <c r="T29" s="24">
        <v>7100840</v>
      </c>
      <c r="U29" s="24">
        <v>14339310</v>
      </c>
      <c r="V29" s="24">
        <v>26972223</v>
      </c>
      <c r="W29" s="24">
        <v>88693876</v>
      </c>
      <c r="X29" s="24">
        <v>74680264</v>
      </c>
      <c r="Y29" s="24">
        <v>14013612</v>
      </c>
      <c r="Z29" s="6">
        <v>18.76</v>
      </c>
      <c r="AA29" s="22">
        <v>74680264</v>
      </c>
    </row>
    <row r="30" spans="1:27" ht="12.75">
      <c r="A30" s="5" t="s">
        <v>33</v>
      </c>
      <c r="B30" s="3"/>
      <c r="C30" s="25">
        <v>254212270</v>
      </c>
      <c r="D30" s="25"/>
      <c r="E30" s="26">
        <v>303079593</v>
      </c>
      <c r="F30" s="27">
        <v>268967346</v>
      </c>
      <c r="G30" s="27">
        <v>15356081</v>
      </c>
      <c r="H30" s="27">
        <v>13722227</v>
      </c>
      <c r="I30" s="27">
        <v>9239966</v>
      </c>
      <c r="J30" s="27">
        <v>38318274</v>
      </c>
      <c r="K30" s="27">
        <v>16299949</v>
      </c>
      <c r="L30" s="27">
        <v>21718233</v>
      </c>
      <c r="M30" s="27">
        <v>19400497</v>
      </c>
      <c r="N30" s="27">
        <v>57418679</v>
      </c>
      <c r="O30" s="27">
        <v>14533367</v>
      </c>
      <c r="P30" s="27">
        <v>10309571</v>
      </c>
      <c r="Q30" s="27">
        <v>16305059</v>
      </c>
      <c r="R30" s="27">
        <v>41147997</v>
      </c>
      <c r="S30" s="27">
        <v>10079826</v>
      </c>
      <c r="T30" s="27">
        <v>4498673</v>
      </c>
      <c r="U30" s="27">
        <v>18227706</v>
      </c>
      <c r="V30" s="27">
        <v>32806205</v>
      </c>
      <c r="W30" s="27">
        <v>169691155</v>
      </c>
      <c r="X30" s="27">
        <v>268967346</v>
      </c>
      <c r="Y30" s="27">
        <v>-99276191</v>
      </c>
      <c r="Z30" s="7">
        <v>-36.91</v>
      </c>
      <c r="AA30" s="25">
        <v>268967346</v>
      </c>
    </row>
    <row r="31" spans="1:27" ht="12.75">
      <c r="A31" s="5" t="s">
        <v>34</v>
      </c>
      <c r="B31" s="3"/>
      <c r="C31" s="22">
        <v>3169095</v>
      </c>
      <c r="D31" s="22"/>
      <c r="E31" s="23">
        <v>3500420</v>
      </c>
      <c r="F31" s="24">
        <v>3494420</v>
      </c>
      <c r="G31" s="24">
        <v>263442</v>
      </c>
      <c r="H31" s="24">
        <v>329265</v>
      </c>
      <c r="I31" s="24">
        <v>313872</v>
      </c>
      <c r="J31" s="24">
        <v>906579</v>
      </c>
      <c r="K31" s="24">
        <v>273680</v>
      </c>
      <c r="L31" s="24">
        <v>375220</v>
      </c>
      <c r="M31" s="24">
        <v>484868</v>
      </c>
      <c r="N31" s="24">
        <v>1133768</v>
      </c>
      <c r="O31" s="24">
        <v>241335</v>
      </c>
      <c r="P31" s="24">
        <v>316164</v>
      </c>
      <c r="Q31" s="24">
        <v>260018</v>
      </c>
      <c r="R31" s="24">
        <v>817517</v>
      </c>
      <c r="S31" s="24">
        <v>285739</v>
      </c>
      <c r="T31" s="24">
        <v>-12007</v>
      </c>
      <c r="U31" s="24">
        <v>274227</v>
      </c>
      <c r="V31" s="24">
        <v>547959</v>
      </c>
      <c r="W31" s="24">
        <v>3405823</v>
      </c>
      <c r="X31" s="24">
        <v>3494420</v>
      </c>
      <c r="Y31" s="24">
        <v>-88597</v>
      </c>
      <c r="Z31" s="6">
        <v>-2.54</v>
      </c>
      <c r="AA31" s="22">
        <v>3494420</v>
      </c>
    </row>
    <row r="32" spans="1:27" ht="12.75">
      <c r="A32" s="2" t="s">
        <v>35</v>
      </c>
      <c r="B32" s="3"/>
      <c r="C32" s="19">
        <f aca="true" t="shared" si="6" ref="C32:Y32">SUM(C33:C37)</f>
        <v>92077991</v>
      </c>
      <c r="D32" s="19">
        <f>SUM(D33:D37)</f>
        <v>0</v>
      </c>
      <c r="E32" s="20">
        <f t="shared" si="6"/>
        <v>77607507</v>
      </c>
      <c r="F32" s="21">
        <f t="shared" si="6"/>
        <v>94377473</v>
      </c>
      <c r="G32" s="21">
        <f t="shared" si="6"/>
        <v>6028309</v>
      </c>
      <c r="H32" s="21">
        <f t="shared" si="6"/>
        <v>7876778</v>
      </c>
      <c r="I32" s="21">
        <f t="shared" si="6"/>
        <v>7526406</v>
      </c>
      <c r="J32" s="21">
        <f t="shared" si="6"/>
        <v>21431493</v>
      </c>
      <c r="K32" s="21">
        <f t="shared" si="6"/>
        <v>8175250</v>
      </c>
      <c r="L32" s="21">
        <f t="shared" si="6"/>
        <v>10089587</v>
      </c>
      <c r="M32" s="21">
        <f t="shared" si="6"/>
        <v>12612003</v>
      </c>
      <c r="N32" s="21">
        <f t="shared" si="6"/>
        <v>30876840</v>
      </c>
      <c r="O32" s="21">
        <f t="shared" si="6"/>
        <v>9476770</v>
      </c>
      <c r="P32" s="21">
        <f t="shared" si="6"/>
        <v>7488350</v>
      </c>
      <c r="Q32" s="21">
        <f t="shared" si="6"/>
        <v>8620481</v>
      </c>
      <c r="R32" s="21">
        <f t="shared" si="6"/>
        <v>25585601</v>
      </c>
      <c r="S32" s="21">
        <f t="shared" si="6"/>
        <v>8369883</v>
      </c>
      <c r="T32" s="21">
        <f t="shared" si="6"/>
        <v>3214586</v>
      </c>
      <c r="U32" s="21">
        <f t="shared" si="6"/>
        <v>9860034</v>
      </c>
      <c r="V32" s="21">
        <f t="shared" si="6"/>
        <v>21444503</v>
      </c>
      <c r="W32" s="21">
        <f t="shared" si="6"/>
        <v>99338437</v>
      </c>
      <c r="X32" s="21">
        <f t="shared" si="6"/>
        <v>94377473</v>
      </c>
      <c r="Y32" s="21">
        <f t="shared" si="6"/>
        <v>4960964</v>
      </c>
      <c r="Z32" s="4">
        <f>+IF(X32&lt;&gt;0,+(Y32/X32)*100,0)</f>
        <v>5.256512854502896</v>
      </c>
      <c r="AA32" s="19">
        <f>SUM(AA33:AA37)</f>
        <v>94377473</v>
      </c>
    </row>
    <row r="33" spans="1:27" ht="12.75">
      <c r="A33" s="5" t="s">
        <v>36</v>
      </c>
      <c r="B33" s="3"/>
      <c r="C33" s="22">
        <v>50623073</v>
      </c>
      <c r="D33" s="22"/>
      <c r="E33" s="23">
        <v>33782809</v>
      </c>
      <c r="F33" s="24">
        <v>51355916</v>
      </c>
      <c r="G33" s="24">
        <v>2654990</v>
      </c>
      <c r="H33" s="24">
        <v>4126527</v>
      </c>
      <c r="I33" s="24">
        <v>4300995</v>
      </c>
      <c r="J33" s="24">
        <v>11082512</v>
      </c>
      <c r="K33" s="24">
        <v>4606920</v>
      </c>
      <c r="L33" s="24">
        <v>5159888</v>
      </c>
      <c r="M33" s="24">
        <v>5724710</v>
      </c>
      <c r="N33" s="24">
        <v>15491518</v>
      </c>
      <c r="O33" s="24">
        <v>5917219</v>
      </c>
      <c r="P33" s="24">
        <v>4192500</v>
      </c>
      <c r="Q33" s="24">
        <v>4250379</v>
      </c>
      <c r="R33" s="24">
        <v>14360098</v>
      </c>
      <c r="S33" s="24">
        <v>5061658</v>
      </c>
      <c r="T33" s="24">
        <v>3029245</v>
      </c>
      <c r="U33" s="24">
        <v>5541286</v>
      </c>
      <c r="V33" s="24">
        <v>13632189</v>
      </c>
      <c r="W33" s="24">
        <v>54566317</v>
      </c>
      <c r="X33" s="24">
        <v>51355916</v>
      </c>
      <c r="Y33" s="24">
        <v>3210401</v>
      </c>
      <c r="Z33" s="6">
        <v>6.25</v>
      </c>
      <c r="AA33" s="22">
        <v>51355916</v>
      </c>
    </row>
    <row r="34" spans="1:27" ht="12.75">
      <c r="A34" s="5" t="s">
        <v>37</v>
      </c>
      <c r="B34" s="3"/>
      <c r="C34" s="22">
        <v>5111807</v>
      </c>
      <c r="D34" s="22"/>
      <c r="E34" s="23">
        <v>8608968</v>
      </c>
      <c r="F34" s="24">
        <v>5642217</v>
      </c>
      <c r="G34" s="24">
        <v>610891</v>
      </c>
      <c r="H34" s="24">
        <v>424911</v>
      </c>
      <c r="I34" s="24">
        <v>298667</v>
      </c>
      <c r="J34" s="24">
        <v>1334469</v>
      </c>
      <c r="K34" s="24">
        <v>474036</v>
      </c>
      <c r="L34" s="24">
        <v>436168</v>
      </c>
      <c r="M34" s="24">
        <v>612165</v>
      </c>
      <c r="N34" s="24">
        <v>1522369</v>
      </c>
      <c r="O34" s="24">
        <v>365664</v>
      </c>
      <c r="P34" s="24">
        <v>317549</v>
      </c>
      <c r="Q34" s="24">
        <v>1327070</v>
      </c>
      <c r="R34" s="24">
        <v>2010283</v>
      </c>
      <c r="S34" s="24">
        <v>314426</v>
      </c>
      <c r="T34" s="24">
        <v>28705</v>
      </c>
      <c r="U34" s="24">
        <v>300556</v>
      </c>
      <c r="V34" s="24">
        <v>643687</v>
      </c>
      <c r="W34" s="24">
        <v>5510808</v>
      </c>
      <c r="X34" s="24">
        <v>5642217</v>
      </c>
      <c r="Y34" s="24">
        <v>-131409</v>
      </c>
      <c r="Z34" s="6">
        <v>-2.33</v>
      </c>
      <c r="AA34" s="22">
        <v>5642217</v>
      </c>
    </row>
    <row r="35" spans="1:27" ht="12.75">
      <c r="A35" s="5" t="s">
        <v>38</v>
      </c>
      <c r="B35" s="3"/>
      <c r="C35" s="22">
        <v>25581077</v>
      </c>
      <c r="D35" s="22"/>
      <c r="E35" s="23">
        <v>23734581</v>
      </c>
      <c r="F35" s="24">
        <v>25898191</v>
      </c>
      <c r="G35" s="24">
        <v>1905168</v>
      </c>
      <c r="H35" s="24">
        <v>2311584</v>
      </c>
      <c r="I35" s="24">
        <v>2020470</v>
      </c>
      <c r="J35" s="24">
        <v>6237222</v>
      </c>
      <c r="K35" s="24">
        <v>2128059</v>
      </c>
      <c r="L35" s="24">
        <v>3083614</v>
      </c>
      <c r="M35" s="24">
        <v>4078156</v>
      </c>
      <c r="N35" s="24">
        <v>9289829</v>
      </c>
      <c r="O35" s="24">
        <v>2090013</v>
      </c>
      <c r="P35" s="24">
        <v>1991565</v>
      </c>
      <c r="Q35" s="24">
        <v>2087333</v>
      </c>
      <c r="R35" s="24">
        <v>6168911</v>
      </c>
      <c r="S35" s="24">
        <v>2064588</v>
      </c>
      <c r="T35" s="24">
        <v>323430</v>
      </c>
      <c r="U35" s="24">
        <v>3079855</v>
      </c>
      <c r="V35" s="24">
        <v>5467873</v>
      </c>
      <c r="W35" s="24">
        <v>27163835</v>
      </c>
      <c r="X35" s="24">
        <v>25898191</v>
      </c>
      <c r="Y35" s="24">
        <v>1265644</v>
      </c>
      <c r="Z35" s="6">
        <v>4.89</v>
      </c>
      <c r="AA35" s="22">
        <v>25898191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10762034</v>
      </c>
      <c r="D37" s="25"/>
      <c r="E37" s="26">
        <v>11481149</v>
      </c>
      <c r="F37" s="27">
        <v>11481149</v>
      </c>
      <c r="G37" s="27">
        <v>857260</v>
      </c>
      <c r="H37" s="27">
        <v>1013756</v>
      </c>
      <c r="I37" s="27">
        <v>906274</v>
      </c>
      <c r="J37" s="27">
        <v>2777290</v>
      </c>
      <c r="K37" s="27">
        <v>966235</v>
      </c>
      <c r="L37" s="27">
        <v>1409917</v>
      </c>
      <c r="M37" s="27">
        <v>2196972</v>
      </c>
      <c r="N37" s="27">
        <v>4573124</v>
      </c>
      <c r="O37" s="27">
        <v>1103874</v>
      </c>
      <c r="P37" s="27">
        <v>986736</v>
      </c>
      <c r="Q37" s="27">
        <v>955699</v>
      </c>
      <c r="R37" s="27">
        <v>3046309</v>
      </c>
      <c r="S37" s="27">
        <v>929211</v>
      </c>
      <c r="T37" s="27">
        <v>-166794</v>
      </c>
      <c r="U37" s="27">
        <v>938337</v>
      </c>
      <c r="V37" s="27">
        <v>1700754</v>
      </c>
      <c r="W37" s="27">
        <v>12097477</v>
      </c>
      <c r="X37" s="27">
        <v>11481149</v>
      </c>
      <c r="Y37" s="27">
        <v>616328</v>
      </c>
      <c r="Z37" s="7">
        <v>5.37</v>
      </c>
      <c r="AA37" s="25">
        <v>11481149</v>
      </c>
    </row>
    <row r="38" spans="1:27" ht="12.75">
      <c r="A38" s="2" t="s">
        <v>41</v>
      </c>
      <c r="B38" s="8"/>
      <c r="C38" s="19">
        <f aca="true" t="shared" si="7" ref="C38:Y38">SUM(C39:C41)</f>
        <v>90102671</v>
      </c>
      <c r="D38" s="19">
        <f>SUM(D39:D41)</f>
        <v>0</v>
      </c>
      <c r="E38" s="20">
        <f t="shared" si="7"/>
        <v>87664524</v>
      </c>
      <c r="F38" s="21">
        <f t="shared" si="7"/>
        <v>108750799</v>
      </c>
      <c r="G38" s="21">
        <f t="shared" si="7"/>
        <v>5490223</v>
      </c>
      <c r="H38" s="21">
        <f t="shared" si="7"/>
        <v>8271259</v>
      </c>
      <c r="I38" s="21">
        <f t="shared" si="7"/>
        <v>5967178</v>
      </c>
      <c r="J38" s="21">
        <f t="shared" si="7"/>
        <v>19728660</v>
      </c>
      <c r="K38" s="21">
        <f t="shared" si="7"/>
        <v>7175903</v>
      </c>
      <c r="L38" s="21">
        <f t="shared" si="7"/>
        <v>8966167</v>
      </c>
      <c r="M38" s="21">
        <f t="shared" si="7"/>
        <v>12048927</v>
      </c>
      <c r="N38" s="21">
        <f t="shared" si="7"/>
        <v>28190997</v>
      </c>
      <c r="O38" s="21">
        <f t="shared" si="7"/>
        <v>5893793</v>
      </c>
      <c r="P38" s="21">
        <f t="shared" si="7"/>
        <v>6324273</v>
      </c>
      <c r="Q38" s="21">
        <f t="shared" si="7"/>
        <v>7552948</v>
      </c>
      <c r="R38" s="21">
        <f t="shared" si="7"/>
        <v>19771014</v>
      </c>
      <c r="S38" s="21">
        <f t="shared" si="7"/>
        <v>5557176</v>
      </c>
      <c r="T38" s="21">
        <f t="shared" si="7"/>
        <v>521938</v>
      </c>
      <c r="U38" s="21">
        <f t="shared" si="7"/>
        <v>8444848</v>
      </c>
      <c r="V38" s="21">
        <f t="shared" si="7"/>
        <v>14523962</v>
      </c>
      <c r="W38" s="21">
        <f t="shared" si="7"/>
        <v>82214633</v>
      </c>
      <c r="X38" s="21">
        <f t="shared" si="7"/>
        <v>108750799</v>
      </c>
      <c r="Y38" s="21">
        <f t="shared" si="7"/>
        <v>-26536166</v>
      </c>
      <c r="Z38" s="4">
        <f>+IF(X38&lt;&gt;0,+(Y38/X38)*100,0)</f>
        <v>-24.400892907462683</v>
      </c>
      <c r="AA38" s="19">
        <f>SUM(AA39:AA41)</f>
        <v>108750799</v>
      </c>
    </row>
    <row r="39" spans="1:27" ht="12.75">
      <c r="A39" s="5" t="s">
        <v>42</v>
      </c>
      <c r="B39" s="3"/>
      <c r="C39" s="22">
        <v>27263018</v>
      </c>
      <c r="D39" s="22"/>
      <c r="E39" s="23">
        <v>39718724</v>
      </c>
      <c r="F39" s="24">
        <v>39718724</v>
      </c>
      <c r="G39" s="24">
        <v>2253866</v>
      </c>
      <c r="H39" s="24">
        <v>2313893</v>
      </c>
      <c r="I39" s="24">
        <v>2088016</v>
      </c>
      <c r="J39" s="24">
        <v>6655775</v>
      </c>
      <c r="K39" s="24">
        <v>3218228</v>
      </c>
      <c r="L39" s="24">
        <v>3294853</v>
      </c>
      <c r="M39" s="24">
        <v>4244999</v>
      </c>
      <c r="N39" s="24">
        <v>10758080</v>
      </c>
      <c r="O39" s="24">
        <v>2131155</v>
      </c>
      <c r="P39" s="24">
        <v>2292083</v>
      </c>
      <c r="Q39" s="24">
        <v>3199522</v>
      </c>
      <c r="R39" s="24">
        <v>7622760</v>
      </c>
      <c r="S39" s="24">
        <v>2133640</v>
      </c>
      <c r="T39" s="24">
        <v>545272</v>
      </c>
      <c r="U39" s="24">
        <v>3398910</v>
      </c>
      <c r="V39" s="24">
        <v>6077822</v>
      </c>
      <c r="W39" s="24">
        <v>31114437</v>
      </c>
      <c r="X39" s="24">
        <v>39718724</v>
      </c>
      <c r="Y39" s="24">
        <v>-8604287</v>
      </c>
      <c r="Z39" s="6">
        <v>-21.66</v>
      </c>
      <c r="AA39" s="22">
        <v>39718724</v>
      </c>
    </row>
    <row r="40" spans="1:27" ht="12.75">
      <c r="A40" s="5" t="s">
        <v>43</v>
      </c>
      <c r="B40" s="3"/>
      <c r="C40" s="22">
        <v>51613124</v>
      </c>
      <c r="D40" s="22"/>
      <c r="E40" s="23">
        <v>47781144</v>
      </c>
      <c r="F40" s="24">
        <v>56320155</v>
      </c>
      <c r="G40" s="24">
        <v>3236357</v>
      </c>
      <c r="H40" s="24">
        <v>5042461</v>
      </c>
      <c r="I40" s="24">
        <v>2946249</v>
      </c>
      <c r="J40" s="24">
        <v>11225067</v>
      </c>
      <c r="K40" s="24">
        <v>3139875</v>
      </c>
      <c r="L40" s="24">
        <v>4409946</v>
      </c>
      <c r="M40" s="24">
        <v>6103936</v>
      </c>
      <c r="N40" s="24">
        <v>13653757</v>
      </c>
      <c r="O40" s="24">
        <v>2875018</v>
      </c>
      <c r="P40" s="24">
        <v>3217761</v>
      </c>
      <c r="Q40" s="24">
        <v>3424094</v>
      </c>
      <c r="R40" s="24">
        <v>9516873</v>
      </c>
      <c r="S40" s="24">
        <v>2598428</v>
      </c>
      <c r="T40" s="24">
        <v>-12999</v>
      </c>
      <c r="U40" s="24">
        <v>4185572</v>
      </c>
      <c r="V40" s="24">
        <v>6771001</v>
      </c>
      <c r="W40" s="24">
        <v>41166698</v>
      </c>
      <c r="X40" s="24">
        <v>56320155</v>
      </c>
      <c r="Y40" s="24">
        <v>-15153457</v>
      </c>
      <c r="Z40" s="6">
        <v>-26.91</v>
      </c>
      <c r="AA40" s="22">
        <v>56320155</v>
      </c>
    </row>
    <row r="41" spans="1:27" ht="12.75">
      <c r="A41" s="5" t="s">
        <v>44</v>
      </c>
      <c r="B41" s="3"/>
      <c r="C41" s="22">
        <v>11226529</v>
      </c>
      <c r="D41" s="22"/>
      <c r="E41" s="23">
        <v>164656</v>
      </c>
      <c r="F41" s="24">
        <v>12711920</v>
      </c>
      <c r="G41" s="24"/>
      <c r="H41" s="24">
        <v>914905</v>
      </c>
      <c r="I41" s="24">
        <v>932913</v>
      </c>
      <c r="J41" s="24">
        <v>1847818</v>
      </c>
      <c r="K41" s="24">
        <v>817800</v>
      </c>
      <c r="L41" s="24">
        <v>1261368</v>
      </c>
      <c r="M41" s="24">
        <v>1699992</v>
      </c>
      <c r="N41" s="24">
        <v>3779160</v>
      </c>
      <c r="O41" s="24">
        <v>887620</v>
      </c>
      <c r="P41" s="24">
        <v>814429</v>
      </c>
      <c r="Q41" s="24">
        <v>929332</v>
      </c>
      <c r="R41" s="24">
        <v>2631381</v>
      </c>
      <c r="S41" s="24">
        <v>825108</v>
      </c>
      <c r="T41" s="24">
        <v>-10335</v>
      </c>
      <c r="U41" s="24">
        <v>860366</v>
      </c>
      <c r="V41" s="24">
        <v>1675139</v>
      </c>
      <c r="W41" s="24">
        <v>9933498</v>
      </c>
      <c r="X41" s="24">
        <v>12711920</v>
      </c>
      <c r="Y41" s="24">
        <v>-2778422</v>
      </c>
      <c r="Z41" s="6">
        <v>-21.86</v>
      </c>
      <c r="AA41" s="22">
        <v>12711920</v>
      </c>
    </row>
    <row r="42" spans="1:27" ht="12.75">
      <c r="A42" s="2" t="s">
        <v>45</v>
      </c>
      <c r="B42" s="8"/>
      <c r="C42" s="19">
        <f aca="true" t="shared" si="8" ref="C42:Y42">SUM(C43:C46)</f>
        <v>386260161</v>
      </c>
      <c r="D42" s="19">
        <f>SUM(D43:D46)</f>
        <v>0</v>
      </c>
      <c r="E42" s="20">
        <f t="shared" si="8"/>
        <v>360743352</v>
      </c>
      <c r="F42" s="21">
        <f t="shared" si="8"/>
        <v>356999358</v>
      </c>
      <c r="G42" s="21">
        <f t="shared" si="8"/>
        <v>25412521</v>
      </c>
      <c r="H42" s="21">
        <f t="shared" si="8"/>
        <v>30322497</v>
      </c>
      <c r="I42" s="21">
        <f t="shared" si="8"/>
        <v>34195629</v>
      </c>
      <c r="J42" s="21">
        <f t="shared" si="8"/>
        <v>89930647</v>
      </c>
      <c r="K42" s="21">
        <f t="shared" si="8"/>
        <v>32314932</v>
      </c>
      <c r="L42" s="21">
        <f t="shared" si="8"/>
        <v>40461793</v>
      </c>
      <c r="M42" s="21">
        <f t="shared" si="8"/>
        <v>45543755</v>
      </c>
      <c r="N42" s="21">
        <f t="shared" si="8"/>
        <v>118320480</v>
      </c>
      <c r="O42" s="21">
        <f t="shared" si="8"/>
        <v>41570101</v>
      </c>
      <c r="P42" s="21">
        <f t="shared" si="8"/>
        <v>33931351</v>
      </c>
      <c r="Q42" s="21">
        <f t="shared" si="8"/>
        <v>30032923</v>
      </c>
      <c r="R42" s="21">
        <f t="shared" si="8"/>
        <v>105534375</v>
      </c>
      <c r="S42" s="21">
        <f t="shared" si="8"/>
        <v>29150366</v>
      </c>
      <c r="T42" s="21">
        <f t="shared" si="8"/>
        <v>15329106</v>
      </c>
      <c r="U42" s="21">
        <f t="shared" si="8"/>
        <v>49497756</v>
      </c>
      <c r="V42" s="21">
        <f t="shared" si="8"/>
        <v>93977228</v>
      </c>
      <c r="W42" s="21">
        <f t="shared" si="8"/>
        <v>407762730</v>
      </c>
      <c r="X42" s="21">
        <f t="shared" si="8"/>
        <v>356999358</v>
      </c>
      <c r="Y42" s="21">
        <f t="shared" si="8"/>
        <v>50763372</v>
      </c>
      <c r="Z42" s="4">
        <f>+IF(X42&lt;&gt;0,+(Y42/X42)*100,0)</f>
        <v>14.219457503898369</v>
      </c>
      <c r="AA42" s="19">
        <f>SUM(AA43:AA46)</f>
        <v>356999358</v>
      </c>
    </row>
    <row r="43" spans="1:27" ht="12.75">
      <c r="A43" s="5" t="s">
        <v>46</v>
      </c>
      <c r="B43" s="3"/>
      <c r="C43" s="22">
        <v>158416810</v>
      </c>
      <c r="D43" s="22"/>
      <c r="E43" s="23">
        <v>157162125</v>
      </c>
      <c r="F43" s="24">
        <v>157162125</v>
      </c>
      <c r="G43" s="24">
        <v>7112122</v>
      </c>
      <c r="H43" s="24">
        <v>12526988</v>
      </c>
      <c r="I43" s="24">
        <v>17470919</v>
      </c>
      <c r="J43" s="24">
        <v>37110029</v>
      </c>
      <c r="K43" s="24">
        <v>13846610</v>
      </c>
      <c r="L43" s="24">
        <v>16145830</v>
      </c>
      <c r="M43" s="24">
        <v>14803188</v>
      </c>
      <c r="N43" s="24">
        <v>44795628</v>
      </c>
      <c r="O43" s="24">
        <v>17188169</v>
      </c>
      <c r="P43" s="24">
        <v>16960778</v>
      </c>
      <c r="Q43" s="24">
        <v>15108065</v>
      </c>
      <c r="R43" s="24">
        <v>49257012</v>
      </c>
      <c r="S43" s="24">
        <v>13768527</v>
      </c>
      <c r="T43" s="24">
        <v>10593993</v>
      </c>
      <c r="U43" s="24">
        <v>23532495</v>
      </c>
      <c r="V43" s="24">
        <v>47895015</v>
      </c>
      <c r="W43" s="24">
        <v>179057684</v>
      </c>
      <c r="X43" s="24">
        <v>157162125</v>
      </c>
      <c r="Y43" s="24">
        <v>21895559</v>
      </c>
      <c r="Z43" s="6">
        <v>13.93</v>
      </c>
      <c r="AA43" s="22">
        <v>157162125</v>
      </c>
    </row>
    <row r="44" spans="1:27" ht="12.75">
      <c r="A44" s="5" t="s">
        <v>47</v>
      </c>
      <c r="B44" s="3"/>
      <c r="C44" s="22">
        <v>146351749</v>
      </c>
      <c r="D44" s="22"/>
      <c r="E44" s="23">
        <v>133747021</v>
      </c>
      <c r="F44" s="24">
        <v>133747021</v>
      </c>
      <c r="G44" s="24">
        <v>11311631</v>
      </c>
      <c r="H44" s="24">
        <v>12864426</v>
      </c>
      <c r="I44" s="24">
        <v>11797079</v>
      </c>
      <c r="J44" s="24">
        <v>35973136</v>
      </c>
      <c r="K44" s="24">
        <v>12857400</v>
      </c>
      <c r="L44" s="24">
        <v>15810809</v>
      </c>
      <c r="M44" s="24">
        <v>21133591</v>
      </c>
      <c r="N44" s="24">
        <v>49801800</v>
      </c>
      <c r="O44" s="24">
        <v>17213999</v>
      </c>
      <c r="P44" s="24">
        <v>10673819</v>
      </c>
      <c r="Q44" s="24">
        <v>11039572</v>
      </c>
      <c r="R44" s="24">
        <v>38927390</v>
      </c>
      <c r="S44" s="24">
        <v>11586132</v>
      </c>
      <c r="T44" s="24">
        <v>3942924</v>
      </c>
      <c r="U44" s="24">
        <v>16360149</v>
      </c>
      <c r="V44" s="24">
        <v>31889205</v>
      </c>
      <c r="W44" s="24">
        <v>156591531</v>
      </c>
      <c r="X44" s="24">
        <v>133747021</v>
      </c>
      <c r="Y44" s="24">
        <v>22844510</v>
      </c>
      <c r="Z44" s="6">
        <v>17.08</v>
      </c>
      <c r="AA44" s="22">
        <v>133747021</v>
      </c>
    </row>
    <row r="45" spans="1:27" ht="12.75">
      <c r="A45" s="5" t="s">
        <v>48</v>
      </c>
      <c r="B45" s="3"/>
      <c r="C45" s="25">
        <v>18070571</v>
      </c>
      <c r="D45" s="25"/>
      <c r="E45" s="26">
        <v>18696992</v>
      </c>
      <c r="F45" s="27">
        <v>18696992</v>
      </c>
      <c r="G45" s="27">
        <v>1126425</v>
      </c>
      <c r="H45" s="27">
        <v>346449</v>
      </c>
      <c r="I45" s="27">
        <v>460789</v>
      </c>
      <c r="J45" s="27">
        <v>1933663</v>
      </c>
      <c r="K45" s="27">
        <v>705903</v>
      </c>
      <c r="L45" s="27">
        <v>2895203</v>
      </c>
      <c r="M45" s="27">
        <v>2453197</v>
      </c>
      <c r="N45" s="27">
        <v>6054303</v>
      </c>
      <c r="O45" s="27">
        <v>836299</v>
      </c>
      <c r="P45" s="27">
        <v>2905729</v>
      </c>
      <c r="Q45" s="27">
        <v>340062</v>
      </c>
      <c r="R45" s="27">
        <v>4082090</v>
      </c>
      <c r="S45" s="27">
        <v>485426</v>
      </c>
      <c r="T45" s="27">
        <v>675877</v>
      </c>
      <c r="U45" s="27">
        <v>797526</v>
      </c>
      <c r="V45" s="27">
        <v>1958829</v>
      </c>
      <c r="W45" s="27">
        <v>14028885</v>
      </c>
      <c r="X45" s="27">
        <v>18696992</v>
      </c>
      <c r="Y45" s="27">
        <v>-4668107</v>
      </c>
      <c r="Z45" s="7">
        <v>-24.97</v>
      </c>
      <c r="AA45" s="25">
        <v>18696992</v>
      </c>
    </row>
    <row r="46" spans="1:27" ht="12.75">
      <c r="A46" s="5" t="s">
        <v>49</v>
      </c>
      <c r="B46" s="3"/>
      <c r="C46" s="22">
        <v>63421031</v>
      </c>
      <c r="D46" s="22"/>
      <c r="E46" s="23">
        <v>51137214</v>
      </c>
      <c r="F46" s="24">
        <v>47393220</v>
      </c>
      <c r="G46" s="24">
        <v>5862343</v>
      </c>
      <c r="H46" s="24">
        <v>4584634</v>
      </c>
      <c r="I46" s="24">
        <v>4466842</v>
      </c>
      <c r="J46" s="24">
        <v>14913819</v>
      </c>
      <c r="K46" s="24">
        <v>4905019</v>
      </c>
      <c r="L46" s="24">
        <v>5609951</v>
      </c>
      <c r="M46" s="24">
        <v>7153779</v>
      </c>
      <c r="N46" s="24">
        <v>17668749</v>
      </c>
      <c r="O46" s="24">
        <v>6331634</v>
      </c>
      <c r="P46" s="24">
        <v>3391025</v>
      </c>
      <c r="Q46" s="24">
        <v>3545224</v>
      </c>
      <c r="R46" s="24">
        <v>13267883</v>
      </c>
      <c r="S46" s="24">
        <v>3310281</v>
      </c>
      <c r="T46" s="24">
        <v>116312</v>
      </c>
      <c r="U46" s="24">
        <v>8807586</v>
      </c>
      <c r="V46" s="24">
        <v>12234179</v>
      </c>
      <c r="W46" s="24">
        <v>58084630</v>
      </c>
      <c r="X46" s="24">
        <v>47393220</v>
      </c>
      <c r="Y46" s="24">
        <v>10691410</v>
      </c>
      <c r="Z46" s="6">
        <v>22.56</v>
      </c>
      <c r="AA46" s="22">
        <v>47393220</v>
      </c>
    </row>
    <row r="47" spans="1:27" ht="12.75">
      <c r="A47" s="2" t="s">
        <v>50</v>
      </c>
      <c r="B47" s="8" t="s">
        <v>51</v>
      </c>
      <c r="C47" s="19">
        <v>3486790</v>
      </c>
      <c r="D47" s="19"/>
      <c r="E47" s="20">
        <v>5804196</v>
      </c>
      <c r="F47" s="21">
        <v>5804196</v>
      </c>
      <c r="G47" s="21">
        <v>235816</v>
      </c>
      <c r="H47" s="21">
        <v>273740</v>
      </c>
      <c r="I47" s="21">
        <v>306058</v>
      </c>
      <c r="J47" s="21">
        <v>815614</v>
      </c>
      <c r="K47" s="21">
        <v>354030</v>
      </c>
      <c r="L47" s="21">
        <v>390577</v>
      </c>
      <c r="M47" s="21">
        <v>698542</v>
      </c>
      <c r="N47" s="21">
        <v>1443149</v>
      </c>
      <c r="O47" s="21">
        <v>294762</v>
      </c>
      <c r="P47" s="21">
        <v>463795</v>
      </c>
      <c r="Q47" s="21">
        <v>237413</v>
      </c>
      <c r="R47" s="21">
        <v>995970</v>
      </c>
      <c r="S47" s="21">
        <v>243964</v>
      </c>
      <c r="T47" s="21">
        <v>29579</v>
      </c>
      <c r="U47" s="21">
        <v>696449</v>
      </c>
      <c r="V47" s="21">
        <v>969992</v>
      </c>
      <c r="W47" s="21">
        <v>4224725</v>
      </c>
      <c r="X47" s="21">
        <v>5804196</v>
      </c>
      <c r="Y47" s="21">
        <v>-1579471</v>
      </c>
      <c r="Z47" s="4">
        <v>-27.21</v>
      </c>
      <c r="AA47" s="19">
        <v>5804196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897907896</v>
      </c>
      <c r="D48" s="40">
        <f>+D28+D32+D38+D42+D47</f>
        <v>0</v>
      </c>
      <c r="E48" s="41">
        <f t="shared" si="9"/>
        <v>913079856</v>
      </c>
      <c r="F48" s="42">
        <f t="shared" si="9"/>
        <v>913073856</v>
      </c>
      <c r="G48" s="42">
        <f t="shared" si="9"/>
        <v>57667034</v>
      </c>
      <c r="H48" s="42">
        <f t="shared" si="9"/>
        <v>67577735</v>
      </c>
      <c r="I48" s="42">
        <f t="shared" si="9"/>
        <v>63518456</v>
      </c>
      <c r="J48" s="42">
        <f t="shared" si="9"/>
        <v>188763225</v>
      </c>
      <c r="K48" s="42">
        <f t="shared" si="9"/>
        <v>71607906</v>
      </c>
      <c r="L48" s="42">
        <f t="shared" si="9"/>
        <v>89319816</v>
      </c>
      <c r="M48" s="42">
        <f t="shared" si="9"/>
        <v>102619210</v>
      </c>
      <c r="N48" s="42">
        <f t="shared" si="9"/>
        <v>263546932</v>
      </c>
      <c r="O48" s="42">
        <f t="shared" si="9"/>
        <v>77879805</v>
      </c>
      <c r="P48" s="42">
        <f t="shared" si="9"/>
        <v>64538040</v>
      </c>
      <c r="Q48" s="42">
        <f t="shared" si="9"/>
        <v>69361305</v>
      </c>
      <c r="R48" s="42">
        <f t="shared" si="9"/>
        <v>211779150</v>
      </c>
      <c r="S48" s="42">
        <f t="shared" si="9"/>
        <v>59219027</v>
      </c>
      <c r="T48" s="42">
        <f t="shared" si="9"/>
        <v>30682715</v>
      </c>
      <c r="U48" s="42">
        <f t="shared" si="9"/>
        <v>101340330</v>
      </c>
      <c r="V48" s="42">
        <f t="shared" si="9"/>
        <v>191242072</v>
      </c>
      <c r="W48" s="42">
        <f t="shared" si="9"/>
        <v>855331379</v>
      </c>
      <c r="X48" s="42">
        <f t="shared" si="9"/>
        <v>913073856</v>
      </c>
      <c r="Y48" s="42">
        <f t="shared" si="9"/>
        <v>-57742477</v>
      </c>
      <c r="Z48" s="43">
        <f>+IF(X48&lt;&gt;0,+(Y48/X48)*100,0)</f>
        <v>-6.323965648623281</v>
      </c>
      <c r="AA48" s="40">
        <f>+AA28+AA32+AA38+AA42+AA47</f>
        <v>913073856</v>
      </c>
    </row>
    <row r="49" spans="1:27" ht="12.75">
      <c r="A49" s="14" t="s">
        <v>77</v>
      </c>
      <c r="B49" s="15"/>
      <c r="C49" s="44">
        <f aca="true" t="shared" si="10" ref="C49:Y49">+C25-C48</f>
        <v>240871329</v>
      </c>
      <c r="D49" s="44">
        <f>+D25-D48</f>
        <v>0</v>
      </c>
      <c r="E49" s="45">
        <f t="shared" si="10"/>
        <v>351764318</v>
      </c>
      <c r="F49" s="46">
        <f t="shared" si="10"/>
        <v>351770318</v>
      </c>
      <c r="G49" s="46">
        <f t="shared" si="10"/>
        <v>200948022</v>
      </c>
      <c r="H49" s="46">
        <f t="shared" si="10"/>
        <v>-43708434</v>
      </c>
      <c r="I49" s="46">
        <f t="shared" si="10"/>
        <v>-39919741</v>
      </c>
      <c r="J49" s="46">
        <f t="shared" si="10"/>
        <v>117319847</v>
      </c>
      <c r="K49" s="46">
        <f t="shared" si="10"/>
        <v>80369135</v>
      </c>
      <c r="L49" s="46">
        <f t="shared" si="10"/>
        <v>-47426471</v>
      </c>
      <c r="M49" s="46">
        <f t="shared" si="10"/>
        <v>-45270444</v>
      </c>
      <c r="N49" s="46">
        <f t="shared" si="10"/>
        <v>-12327780</v>
      </c>
      <c r="O49" s="46">
        <f t="shared" si="10"/>
        <v>152909971</v>
      </c>
      <c r="P49" s="46">
        <f t="shared" si="10"/>
        <v>-16948476</v>
      </c>
      <c r="Q49" s="46">
        <f t="shared" si="10"/>
        <v>127167142</v>
      </c>
      <c r="R49" s="46">
        <f t="shared" si="10"/>
        <v>263128637</v>
      </c>
      <c r="S49" s="46">
        <f t="shared" si="10"/>
        <v>-36632464</v>
      </c>
      <c r="T49" s="46">
        <f t="shared" si="10"/>
        <v>-10392011</v>
      </c>
      <c r="U49" s="46">
        <f t="shared" si="10"/>
        <v>-22617666</v>
      </c>
      <c r="V49" s="46">
        <f t="shared" si="10"/>
        <v>-69642141</v>
      </c>
      <c r="W49" s="46">
        <f t="shared" si="10"/>
        <v>298478563</v>
      </c>
      <c r="X49" s="46">
        <f>IF(F25=F48,0,X25-X48)</f>
        <v>351770318</v>
      </c>
      <c r="Y49" s="46">
        <f t="shared" si="10"/>
        <v>-53291755</v>
      </c>
      <c r="Z49" s="47">
        <f>+IF(X49&lt;&gt;0,+(Y49/X49)*100,0)</f>
        <v>-15.149588317454347</v>
      </c>
      <c r="AA49" s="44">
        <f>+AA25-AA48</f>
        <v>351770318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1109710241</v>
      </c>
      <c r="D5" s="19">
        <f>SUM(D6:D8)</f>
        <v>0</v>
      </c>
      <c r="E5" s="20">
        <f t="shared" si="0"/>
        <v>1269114141</v>
      </c>
      <c r="F5" s="21">
        <f t="shared" si="0"/>
        <v>1320517865</v>
      </c>
      <c r="G5" s="21">
        <f t="shared" si="0"/>
        <v>330267703</v>
      </c>
      <c r="H5" s="21">
        <f t="shared" si="0"/>
        <v>23493782</v>
      </c>
      <c r="I5" s="21">
        <f t="shared" si="0"/>
        <v>23819996</v>
      </c>
      <c r="J5" s="21">
        <f t="shared" si="0"/>
        <v>377581481</v>
      </c>
      <c r="K5" s="21">
        <f t="shared" si="0"/>
        <v>23708600</v>
      </c>
      <c r="L5" s="21">
        <f t="shared" si="0"/>
        <v>23038395</v>
      </c>
      <c r="M5" s="21">
        <f t="shared" si="0"/>
        <v>22753931</v>
      </c>
      <c r="N5" s="21">
        <f t="shared" si="0"/>
        <v>69500926</v>
      </c>
      <c r="O5" s="21">
        <f t="shared" si="0"/>
        <v>23366206</v>
      </c>
      <c r="P5" s="21">
        <f t="shared" si="0"/>
        <v>21520687</v>
      </c>
      <c r="Q5" s="21">
        <f t="shared" si="0"/>
        <v>218565638</v>
      </c>
      <c r="R5" s="21">
        <f t="shared" si="0"/>
        <v>263452531</v>
      </c>
      <c r="S5" s="21">
        <f t="shared" si="0"/>
        <v>20662312</v>
      </c>
      <c r="T5" s="21">
        <f t="shared" si="0"/>
        <v>21023042</v>
      </c>
      <c r="U5" s="21">
        <f t="shared" si="0"/>
        <v>402744595</v>
      </c>
      <c r="V5" s="21">
        <f t="shared" si="0"/>
        <v>444429949</v>
      </c>
      <c r="W5" s="21">
        <f t="shared" si="0"/>
        <v>1154964887</v>
      </c>
      <c r="X5" s="21">
        <f t="shared" si="0"/>
        <v>1320517865</v>
      </c>
      <c r="Y5" s="21">
        <f t="shared" si="0"/>
        <v>-165552978</v>
      </c>
      <c r="Z5" s="4">
        <f>+IF(X5&lt;&gt;0,+(Y5/X5)*100,0)</f>
        <v>-12.536973742494578</v>
      </c>
      <c r="AA5" s="19">
        <f>SUM(AA6:AA8)</f>
        <v>1320517865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1109710241</v>
      </c>
      <c r="D7" s="25"/>
      <c r="E7" s="26">
        <v>1269114141</v>
      </c>
      <c r="F7" s="27">
        <v>1320517865</v>
      </c>
      <c r="G7" s="27">
        <v>330267703</v>
      </c>
      <c r="H7" s="27">
        <v>23493782</v>
      </c>
      <c r="I7" s="27">
        <v>23819996</v>
      </c>
      <c r="J7" s="27">
        <v>377581481</v>
      </c>
      <c r="K7" s="27">
        <v>23708600</v>
      </c>
      <c r="L7" s="27">
        <v>23038395</v>
      </c>
      <c r="M7" s="27">
        <v>22753931</v>
      </c>
      <c r="N7" s="27">
        <v>69500926</v>
      </c>
      <c r="O7" s="27">
        <v>23366206</v>
      </c>
      <c r="P7" s="27">
        <v>21520687</v>
      </c>
      <c r="Q7" s="27">
        <v>218565638</v>
      </c>
      <c r="R7" s="27">
        <v>263452531</v>
      </c>
      <c r="S7" s="27">
        <v>20662312</v>
      </c>
      <c r="T7" s="27">
        <v>21023042</v>
      </c>
      <c r="U7" s="27">
        <v>402744595</v>
      </c>
      <c r="V7" s="27">
        <v>444429949</v>
      </c>
      <c r="W7" s="27">
        <v>1154964887</v>
      </c>
      <c r="X7" s="27">
        <v>1320517865</v>
      </c>
      <c r="Y7" s="27">
        <v>-165552978</v>
      </c>
      <c r="Z7" s="7">
        <v>-12.54</v>
      </c>
      <c r="AA7" s="25">
        <v>1320517865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2828625</v>
      </c>
      <c r="D9" s="19">
        <f>SUM(D10:D14)</f>
        <v>0</v>
      </c>
      <c r="E9" s="20">
        <f t="shared" si="1"/>
        <v>32000</v>
      </c>
      <c r="F9" s="21">
        <f t="shared" si="1"/>
        <v>32000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100</v>
      </c>
      <c r="L9" s="21">
        <f t="shared" si="1"/>
        <v>40</v>
      </c>
      <c r="M9" s="21">
        <f t="shared" si="1"/>
        <v>0</v>
      </c>
      <c r="N9" s="21">
        <f t="shared" si="1"/>
        <v>140</v>
      </c>
      <c r="O9" s="21">
        <f t="shared" si="1"/>
        <v>0</v>
      </c>
      <c r="P9" s="21">
        <f t="shared" si="1"/>
        <v>19</v>
      </c>
      <c r="Q9" s="21">
        <f t="shared" si="1"/>
        <v>0</v>
      </c>
      <c r="R9" s="21">
        <f t="shared" si="1"/>
        <v>19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159</v>
      </c>
      <c r="X9" s="21">
        <f t="shared" si="1"/>
        <v>32000</v>
      </c>
      <c r="Y9" s="21">
        <f t="shared" si="1"/>
        <v>-31841</v>
      </c>
      <c r="Z9" s="4">
        <f>+IF(X9&lt;&gt;0,+(Y9/X9)*100,0)</f>
        <v>-99.503125</v>
      </c>
      <c r="AA9" s="19">
        <f>SUM(AA10:AA14)</f>
        <v>32000</v>
      </c>
    </row>
    <row r="10" spans="1:27" ht="12.75">
      <c r="A10" s="5" t="s">
        <v>36</v>
      </c>
      <c r="B10" s="3"/>
      <c r="C10" s="22">
        <v>15244</v>
      </c>
      <c r="D10" s="22"/>
      <c r="E10" s="23">
        <v>32000</v>
      </c>
      <c r="F10" s="24">
        <v>32000</v>
      </c>
      <c r="G10" s="24"/>
      <c r="H10" s="24"/>
      <c r="I10" s="24"/>
      <c r="J10" s="24"/>
      <c r="K10" s="24">
        <v>100</v>
      </c>
      <c r="L10" s="24">
        <v>40</v>
      </c>
      <c r="M10" s="24"/>
      <c r="N10" s="24">
        <v>140</v>
      </c>
      <c r="O10" s="24"/>
      <c r="P10" s="24">
        <v>19</v>
      </c>
      <c r="Q10" s="24"/>
      <c r="R10" s="24">
        <v>19</v>
      </c>
      <c r="S10" s="24"/>
      <c r="T10" s="24"/>
      <c r="U10" s="24"/>
      <c r="V10" s="24"/>
      <c r="W10" s="24">
        <v>159</v>
      </c>
      <c r="X10" s="24">
        <v>32000</v>
      </c>
      <c r="Y10" s="24">
        <v>-31841</v>
      </c>
      <c r="Z10" s="6">
        <v>-99.5</v>
      </c>
      <c r="AA10" s="22">
        <v>32000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2813381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382229888</v>
      </c>
      <c r="D15" s="19">
        <f>SUM(D16:D18)</f>
        <v>0</v>
      </c>
      <c r="E15" s="20">
        <f t="shared" si="2"/>
        <v>23261598</v>
      </c>
      <c r="F15" s="21">
        <f t="shared" si="2"/>
        <v>43014050</v>
      </c>
      <c r="G15" s="21">
        <f t="shared" si="2"/>
        <v>0</v>
      </c>
      <c r="H15" s="21">
        <f t="shared" si="2"/>
        <v>242360</v>
      </c>
      <c r="I15" s="21">
        <f t="shared" si="2"/>
        <v>147948</v>
      </c>
      <c r="J15" s="21">
        <f t="shared" si="2"/>
        <v>390308</v>
      </c>
      <c r="K15" s="21">
        <f t="shared" si="2"/>
        <v>3904</v>
      </c>
      <c r="L15" s="21">
        <f t="shared" si="2"/>
        <v>2725</v>
      </c>
      <c r="M15" s="21">
        <f t="shared" si="2"/>
        <v>3136</v>
      </c>
      <c r="N15" s="21">
        <f t="shared" si="2"/>
        <v>9765</v>
      </c>
      <c r="O15" s="21">
        <f t="shared" si="2"/>
        <v>24152</v>
      </c>
      <c r="P15" s="21">
        <f t="shared" si="2"/>
        <v>11576</v>
      </c>
      <c r="Q15" s="21">
        <f t="shared" si="2"/>
        <v>55242</v>
      </c>
      <c r="R15" s="21">
        <f t="shared" si="2"/>
        <v>90970</v>
      </c>
      <c r="S15" s="21">
        <f t="shared" si="2"/>
        <v>-769831</v>
      </c>
      <c r="T15" s="21">
        <f t="shared" si="2"/>
        <v>0</v>
      </c>
      <c r="U15" s="21">
        <f t="shared" si="2"/>
        <v>87852</v>
      </c>
      <c r="V15" s="21">
        <f t="shared" si="2"/>
        <v>-681979</v>
      </c>
      <c r="W15" s="21">
        <f t="shared" si="2"/>
        <v>-190936</v>
      </c>
      <c r="X15" s="21">
        <f t="shared" si="2"/>
        <v>43014050</v>
      </c>
      <c r="Y15" s="21">
        <f t="shared" si="2"/>
        <v>-43204986</v>
      </c>
      <c r="Z15" s="4">
        <f>+IF(X15&lt;&gt;0,+(Y15/X15)*100,0)</f>
        <v>-100.44389217011651</v>
      </c>
      <c r="AA15" s="19">
        <f>SUM(AA16:AA18)</f>
        <v>43014050</v>
      </c>
    </row>
    <row r="16" spans="1:27" ht="12.75">
      <c r="A16" s="5" t="s">
        <v>42</v>
      </c>
      <c r="B16" s="3"/>
      <c r="C16" s="22">
        <v>6921093</v>
      </c>
      <c r="D16" s="22"/>
      <c r="E16" s="23">
        <v>2101598</v>
      </c>
      <c r="F16" s="24">
        <v>8900000</v>
      </c>
      <c r="G16" s="24"/>
      <c r="H16" s="24">
        <v>32383</v>
      </c>
      <c r="I16" s="24">
        <v>5252</v>
      </c>
      <c r="J16" s="24">
        <v>37635</v>
      </c>
      <c r="K16" s="24">
        <v>3904</v>
      </c>
      <c r="L16" s="24">
        <v>2725</v>
      </c>
      <c r="M16" s="24">
        <v>3136</v>
      </c>
      <c r="N16" s="24">
        <v>9765</v>
      </c>
      <c r="O16" s="24">
        <v>24152</v>
      </c>
      <c r="P16" s="24">
        <v>11576</v>
      </c>
      <c r="Q16" s="24">
        <v>35445</v>
      </c>
      <c r="R16" s="24">
        <v>71173</v>
      </c>
      <c r="S16" s="24">
        <v>-769831</v>
      </c>
      <c r="T16" s="24"/>
      <c r="U16" s="24">
        <v>87852</v>
      </c>
      <c r="V16" s="24">
        <v>-681979</v>
      </c>
      <c r="W16" s="24">
        <v>-563406</v>
      </c>
      <c r="X16" s="24">
        <v>8900000</v>
      </c>
      <c r="Y16" s="24">
        <v>-9463406</v>
      </c>
      <c r="Z16" s="6">
        <v>-106.33</v>
      </c>
      <c r="AA16" s="22">
        <v>8900000</v>
      </c>
    </row>
    <row r="17" spans="1:27" ht="12.75">
      <c r="A17" s="5" t="s">
        <v>43</v>
      </c>
      <c r="B17" s="3"/>
      <c r="C17" s="22">
        <v>375308795</v>
      </c>
      <c r="D17" s="22"/>
      <c r="E17" s="23">
        <v>21160000</v>
      </c>
      <c r="F17" s="24">
        <v>34114050</v>
      </c>
      <c r="G17" s="24"/>
      <c r="H17" s="24">
        <v>209977</v>
      </c>
      <c r="I17" s="24">
        <v>142696</v>
      </c>
      <c r="J17" s="24">
        <v>352673</v>
      </c>
      <c r="K17" s="24"/>
      <c r="L17" s="24"/>
      <c r="M17" s="24"/>
      <c r="N17" s="24"/>
      <c r="O17" s="24"/>
      <c r="P17" s="24"/>
      <c r="Q17" s="24">
        <v>19797</v>
      </c>
      <c r="R17" s="24">
        <v>19797</v>
      </c>
      <c r="S17" s="24"/>
      <c r="T17" s="24"/>
      <c r="U17" s="24"/>
      <c r="V17" s="24"/>
      <c r="W17" s="24">
        <v>372470</v>
      </c>
      <c r="X17" s="24">
        <v>34114050</v>
      </c>
      <c r="Y17" s="24">
        <v>-33741580</v>
      </c>
      <c r="Z17" s="6">
        <v>-98.91</v>
      </c>
      <c r="AA17" s="22">
        <v>34114050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134789956</v>
      </c>
      <c r="D19" s="19">
        <f>SUM(D20:D23)</f>
        <v>0</v>
      </c>
      <c r="E19" s="20">
        <f t="shared" si="3"/>
        <v>588174250</v>
      </c>
      <c r="F19" s="21">
        <f t="shared" si="3"/>
        <v>535155085</v>
      </c>
      <c r="G19" s="21">
        <f t="shared" si="3"/>
        <v>0</v>
      </c>
      <c r="H19" s="21">
        <f t="shared" si="3"/>
        <v>940815</v>
      </c>
      <c r="I19" s="21">
        <f t="shared" si="3"/>
        <v>954645</v>
      </c>
      <c r="J19" s="21">
        <f t="shared" si="3"/>
        <v>1895460</v>
      </c>
      <c r="K19" s="21">
        <f t="shared" si="3"/>
        <v>960086</v>
      </c>
      <c r="L19" s="21">
        <f t="shared" si="3"/>
        <v>931144</v>
      </c>
      <c r="M19" s="21">
        <f t="shared" si="3"/>
        <v>923680</v>
      </c>
      <c r="N19" s="21">
        <f t="shared" si="3"/>
        <v>2814910</v>
      </c>
      <c r="O19" s="21">
        <f t="shared" si="3"/>
        <v>926210</v>
      </c>
      <c r="P19" s="21">
        <f t="shared" si="3"/>
        <v>925453</v>
      </c>
      <c r="Q19" s="21">
        <f t="shared" si="3"/>
        <v>928883</v>
      </c>
      <c r="R19" s="21">
        <f t="shared" si="3"/>
        <v>2780546</v>
      </c>
      <c r="S19" s="21">
        <f t="shared" si="3"/>
        <v>925960</v>
      </c>
      <c r="T19" s="21">
        <f t="shared" si="3"/>
        <v>925960</v>
      </c>
      <c r="U19" s="21">
        <f t="shared" si="3"/>
        <v>54471833</v>
      </c>
      <c r="V19" s="21">
        <f t="shared" si="3"/>
        <v>56323753</v>
      </c>
      <c r="W19" s="21">
        <f t="shared" si="3"/>
        <v>63814669</v>
      </c>
      <c r="X19" s="21">
        <f t="shared" si="3"/>
        <v>535155085</v>
      </c>
      <c r="Y19" s="21">
        <f t="shared" si="3"/>
        <v>-471340416</v>
      </c>
      <c r="Z19" s="4">
        <f>+IF(X19&lt;&gt;0,+(Y19/X19)*100,0)</f>
        <v>-88.07548114767516</v>
      </c>
      <c r="AA19" s="19">
        <f>SUM(AA20:AA23)</f>
        <v>535155085</v>
      </c>
    </row>
    <row r="20" spans="1:27" ht="12.75">
      <c r="A20" s="5" t="s">
        <v>46</v>
      </c>
      <c r="B20" s="3"/>
      <c r="C20" s="22">
        <v>12000000</v>
      </c>
      <c r="D20" s="22"/>
      <c r="E20" s="23">
        <v>16008000</v>
      </c>
      <c r="F20" s="24">
        <v>16008000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>
        <v>9008000</v>
      </c>
      <c r="V20" s="24">
        <v>9008000</v>
      </c>
      <c r="W20" s="24">
        <v>9008000</v>
      </c>
      <c r="X20" s="24">
        <v>16008000</v>
      </c>
      <c r="Y20" s="24">
        <v>-7000000</v>
      </c>
      <c r="Z20" s="6">
        <v>-43.73</v>
      </c>
      <c r="AA20" s="22">
        <v>16008000</v>
      </c>
    </row>
    <row r="21" spans="1:27" ht="12.75">
      <c r="A21" s="5" t="s">
        <v>47</v>
      </c>
      <c r="B21" s="3"/>
      <c r="C21" s="22">
        <v>111560700</v>
      </c>
      <c r="D21" s="22"/>
      <c r="E21" s="23">
        <v>557647900</v>
      </c>
      <c r="F21" s="24">
        <v>504628735</v>
      </c>
      <c r="G21" s="24"/>
      <c r="H21" s="24">
        <v>6043</v>
      </c>
      <c r="I21" s="24">
        <v>30360</v>
      </c>
      <c r="J21" s="24">
        <v>36403</v>
      </c>
      <c r="K21" s="24">
        <v>31288</v>
      </c>
      <c r="L21" s="24">
        <v>3977</v>
      </c>
      <c r="M21" s="24"/>
      <c r="N21" s="24">
        <v>35265</v>
      </c>
      <c r="O21" s="24">
        <v>878</v>
      </c>
      <c r="P21" s="24">
        <v>878</v>
      </c>
      <c r="Q21" s="24">
        <v>2923</v>
      </c>
      <c r="R21" s="24">
        <v>4679</v>
      </c>
      <c r="S21" s="24"/>
      <c r="T21" s="24"/>
      <c r="U21" s="24">
        <v>40001757</v>
      </c>
      <c r="V21" s="24">
        <v>40001757</v>
      </c>
      <c r="W21" s="24">
        <v>40078104</v>
      </c>
      <c r="X21" s="24">
        <v>504628735</v>
      </c>
      <c r="Y21" s="24">
        <v>-464550631</v>
      </c>
      <c r="Z21" s="6">
        <v>-92.06</v>
      </c>
      <c r="AA21" s="22">
        <v>504628735</v>
      </c>
    </row>
    <row r="22" spans="1:27" ht="12.75">
      <c r="A22" s="5" t="s">
        <v>48</v>
      </c>
      <c r="B22" s="3"/>
      <c r="C22" s="25">
        <v>4035618</v>
      </c>
      <c r="D22" s="25"/>
      <c r="E22" s="26">
        <v>5138700</v>
      </c>
      <c r="F22" s="27">
        <v>5138700</v>
      </c>
      <c r="G22" s="27"/>
      <c r="H22" s="27">
        <v>295595</v>
      </c>
      <c r="I22" s="27">
        <v>285108</v>
      </c>
      <c r="J22" s="27">
        <v>580703</v>
      </c>
      <c r="K22" s="27">
        <v>287691</v>
      </c>
      <c r="L22" s="27">
        <v>287385</v>
      </c>
      <c r="M22" s="27">
        <v>283898</v>
      </c>
      <c r="N22" s="27">
        <v>858974</v>
      </c>
      <c r="O22" s="27">
        <v>285598</v>
      </c>
      <c r="P22" s="27">
        <v>284841</v>
      </c>
      <c r="Q22" s="27">
        <v>283841</v>
      </c>
      <c r="R22" s="27">
        <v>854280</v>
      </c>
      <c r="S22" s="27">
        <v>283841</v>
      </c>
      <c r="T22" s="27">
        <v>283841</v>
      </c>
      <c r="U22" s="27">
        <v>366957</v>
      </c>
      <c r="V22" s="27">
        <v>934639</v>
      </c>
      <c r="W22" s="27">
        <v>3228596</v>
      </c>
      <c r="X22" s="27">
        <v>5138700</v>
      </c>
      <c r="Y22" s="27">
        <v>-1910104</v>
      </c>
      <c r="Z22" s="7">
        <v>-37.17</v>
      </c>
      <c r="AA22" s="25">
        <v>5138700</v>
      </c>
    </row>
    <row r="23" spans="1:27" ht="12.75">
      <c r="A23" s="5" t="s">
        <v>49</v>
      </c>
      <c r="B23" s="3"/>
      <c r="C23" s="22">
        <v>7193638</v>
      </c>
      <c r="D23" s="22"/>
      <c r="E23" s="23">
        <v>9379650</v>
      </c>
      <c r="F23" s="24">
        <v>9379650</v>
      </c>
      <c r="G23" s="24"/>
      <c r="H23" s="24">
        <v>639177</v>
      </c>
      <c r="I23" s="24">
        <v>639177</v>
      </c>
      <c r="J23" s="24">
        <v>1278354</v>
      </c>
      <c r="K23" s="24">
        <v>641107</v>
      </c>
      <c r="L23" s="24">
        <v>639782</v>
      </c>
      <c r="M23" s="24">
        <v>639782</v>
      </c>
      <c r="N23" s="24">
        <v>1920671</v>
      </c>
      <c r="O23" s="24">
        <v>639734</v>
      </c>
      <c r="P23" s="24">
        <v>639734</v>
      </c>
      <c r="Q23" s="24">
        <v>642119</v>
      </c>
      <c r="R23" s="24">
        <v>1921587</v>
      </c>
      <c r="S23" s="24">
        <v>642119</v>
      </c>
      <c r="T23" s="24">
        <v>642119</v>
      </c>
      <c r="U23" s="24">
        <v>5095119</v>
      </c>
      <c r="V23" s="24">
        <v>6379357</v>
      </c>
      <c r="W23" s="24">
        <v>11499969</v>
      </c>
      <c r="X23" s="24">
        <v>9379650</v>
      </c>
      <c r="Y23" s="24">
        <v>2120319</v>
      </c>
      <c r="Z23" s="6">
        <v>22.61</v>
      </c>
      <c r="AA23" s="22">
        <v>9379650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1629558710</v>
      </c>
      <c r="D25" s="40">
        <f>+D5+D9+D15+D19+D24</f>
        <v>0</v>
      </c>
      <c r="E25" s="41">
        <f t="shared" si="4"/>
        <v>1880581989</v>
      </c>
      <c r="F25" s="42">
        <f t="shared" si="4"/>
        <v>1898719000</v>
      </c>
      <c r="G25" s="42">
        <f t="shared" si="4"/>
        <v>330267703</v>
      </c>
      <c r="H25" s="42">
        <f t="shared" si="4"/>
        <v>24676957</v>
      </c>
      <c r="I25" s="42">
        <f t="shared" si="4"/>
        <v>24922589</v>
      </c>
      <c r="J25" s="42">
        <f t="shared" si="4"/>
        <v>379867249</v>
      </c>
      <c r="K25" s="42">
        <f t="shared" si="4"/>
        <v>24672690</v>
      </c>
      <c r="L25" s="42">
        <f t="shared" si="4"/>
        <v>23972304</v>
      </c>
      <c r="M25" s="42">
        <f t="shared" si="4"/>
        <v>23680747</v>
      </c>
      <c r="N25" s="42">
        <f t="shared" si="4"/>
        <v>72325741</v>
      </c>
      <c r="O25" s="42">
        <f t="shared" si="4"/>
        <v>24316568</v>
      </c>
      <c r="P25" s="42">
        <f t="shared" si="4"/>
        <v>22457735</v>
      </c>
      <c r="Q25" s="42">
        <f t="shared" si="4"/>
        <v>219549763</v>
      </c>
      <c r="R25" s="42">
        <f t="shared" si="4"/>
        <v>266324066</v>
      </c>
      <c r="S25" s="42">
        <f t="shared" si="4"/>
        <v>20818441</v>
      </c>
      <c r="T25" s="42">
        <f t="shared" si="4"/>
        <v>21949002</v>
      </c>
      <c r="U25" s="42">
        <f t="shared" si="4"/>
        <v>457304280</v>
      </c>
      <c r="V25" s="42">
        <f t="shared" si="4"/>
        <v>500071723</v>
      </c>
      <c r="W25" s="42">
        <f t="shared" si="4"/>
        <v>1218588779</v>
      </c>
      <c r="X25" s="42">
        <f t="shared" si="4"/>
        <v>1898719000</v>
      </c>
      <c r="Y25" s="42">
        <f t="shared" si="4"/>
        <v>-680130221</v>
      </c>
      <c r="Z25" s="43">
        <f>+IF(X25&lt;&gt;0,+(Y25/X25)*100,0)</f>
        <v>-35.82047796435386</v>
      </c>
      <c r="AA25" s="40">
        <f>+AA5+AA9+AA15+AA19+AA24</f>
        <v>1898719000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607586129</v>
      </c>
      <c r="D28" s="19">
        <f>SUM(D29:D31)</f>
        <v>0</v>
      </c>
      <c r="E28" s="20">
        <f t="shared" si="5"/>
        <v>805119697</v>
      </c>
      <c r="F28" s="21">
        <f t="shared" si="5"/>
        <v>713156404</v>
      </c>
      <c r="G28" s="21">
        <f t="shared" si="5"/>
        <v>9392526</v>
      </c>
      <c r="H28" s="21">
        <f t="shared" si="5"/>
        <v>6120412</v>
      </c>
      <c r="I28" s="21">
        <f t="shared" si="5"/>
        <v>6516700</v>
      </c>
      <c r="J28" s="21">
        <f t="shared" si="5"/>
        <v>22029638</v>
      </c>
      <c r="K28" s="21">
        <f t="shared" si="5"/>
        <v>10791773</v>
      </c>
      <c r="L28" s="21">
        <f t="shared" si="5"/>
        <v>6816094</v>
      </c>
      <c r="M28" s="21">
        <f t="shared" si="5"/>
        <v>4957345</v>
      </c>
      <c r="N28" s="21">
        <f t="shared" si="5"/>
        <v>22565212</v>
      </c>
      <c r="O28" s="21">
        <f t="shared" si="5"/>
        <v>4871794</v>
      </c>
      <c r="P28" s="21">
        <f t="shared" si="5"/>
        <v>11547053</v>
      </c>
      <c r="Q28" s="21">
        <f t="shared" si="5"/>
        <v>23516140</v>
      </c>
      <c r="R28" s="21">
        <f t="shared" si="5"/>
        <v>39934987</v>
      </c>
      <c r="S28" s="21">
        <f t="shared" si="5"/>
        <v>5556896</v>
      </c>
      <c r="T28" s="21">
        <f t="shared" si="5"/>
        <v>5765308</v>
      </c>
      <c r="U28" s="21">
        <f t="shared" si="5"/>
        <v>8975968</v>
      </c>
      <c r="V28" s="21">
        <f t="shared" si="5"/>
        <v>20298172</v>
      </c>
      <c r="W28" s="21">
        <f t="shared" si="5"/>
        <v>104828009</v>
      </c>
      <c r="X28" s="21">
        <f t="shared" si="5"/>
        <v>713156404</v>
      </c>
      <c r="Y28" s="21">
        <f t="shared" si="5"/>
        <v>-608328395</v>
      </c>
      <c r="Z28" s="4">
        <f>+IF(X28&lt;&gt;0,+(Y28/X28)*100,0)</f>
        <v>-85.30083886058745</v>
      </c>
      <c r="AA28" s="19">
        <f>SUM(AA29:AA31)</f>
        <v>713156404</v>
      </c>
    </row>
    <row r="29" spans="1:27" ht="12.75">
      <c r="A29" s="5" t="s">
        <v>32</v>
      </c>
      <c r="B29" s="3"/>
      <c r="C29" s="22">
        <v>55178381</v>
      </c>
      <c r="D29" s="22"/>
      <c r="E29" s="23">
        <v>78437838</v>
      </c>
      <c r="F29" s="24">
        <v>57937307</v>
      </c>
      <c r="G29" s="24">
        <v>408595</v>
      </c>
      <c r="H29" s="24">
        <v>226105</v>
      </c>
      <c r="I29" s="24">
        <v>579144</v>
      </c>
      <c r="J29" s="24">
        <v>1213844</v>
      </c>
      <c r="K29" s="24">
        <v>771648</v>
      </c>
      <c r="L29" s="24">
        <v>160489</v>
      </c>
      <c r="M29" s="24">
        <v>1189055</v>
      </c>
      <c r="N29" s="24">
        <v>2121192</v>
      </c>
      <c r="O29" s="24">
        <v>161729</v>
      </c>
      <c r="P29" s="24">
        <v>604847</v>
      </c>
      <c r="Q29" s="24">
        <v>4599062</v>
      </c>
      <c r="R29" s="24">
        <v>5365638</v>
      </c>
      <c r="S29" s="24"/>
      <c r="T29" s="24">
        <v>10754</v>
      </c>
      <c r="U29" s="24">
        <v>786594</v>
      </c>
      <c r="V29" s="24">
        <v>797348</v>
      </c>
      <c r="W29" s="24">
        <v>9498022</v>
      </c>
      <c r="X29" s="24">
        <v>57937307</v>
      </c>
      <c r="Y29" s="24">
        <v>-48439285</v>
      </c>
      <c r="Z29" s="6">
        <v>-83.61</v>
      </c>
      <c r="AA29" s="22">
        <v>57937307</v>
      </c>
    </row>
    <row r="30" spans="1:27" ht="12.75">
      <c r="A30" s="5" t="s">
        <v>33</v>
      </c>
      <c r="B30" s="3"/>
      <c r="C30" s="25">
        <v>542626905</v>
      </c>
      <c r="D30" s="25"/>
      <c r="E30" s="26">
        <v>721690758</v>
      </c>
      <c r="F30" s="27">
        <v>644949212</v>
      </c>
      <c r="G30" s="27">
        <v>8983931</v>
      </c>
      <c r="H30" s="27">
        <v>5820786</v>
      </c>
      <c r="I30" s="27">
        <v>5933475</v>
      </c>
      <c r="J30" s="27">
        <v>20738192</v>
      </c>
      <c r="K30" s="27">
        <v>10016182</v>
      </c>
      <c r="L30" s="27">
        <v>6655605</v>
      </c>
      <c r="M30" s="27">
        <v>3766555</v>
      </c>
      <c r="N30" s="27">
        <v>20438342</v>
      </c>
      <c r="O30" s="27">
        <v>4708074</v>
      </c>
      <c r="P30" s="27">
        <v>10925215</v>
      </c>
      <c r="Q30" s="27">
        <v>18632382</v>
      </c>
      <c r="R30" s="27">
        <v>34265671</v>
      </c>
      <c r="S30" s="27">
        <v>5556896</v>
      </c>
      <c r="T30" s="27">
        <v>5754554</v>
      </c>
      <c r="U30" s="27">
        <v>8179874</v>
      </c>
      <c r="V30" s="27">
        <v>19491324</v>
      </c>
      <c r="W30" s="27">
        <v>94933529</v>
      </c>
      <c r="X30" s="27">
        <v>644949212</v>
      </c>
      <c r="Y30" s="27">
        <v>-550015683</v>
      </c>
      <c r="Z30" s="7">
        <v>-85.28</v>
      </c>
      <c r="AA30" s="25">
        <v>644949212</v>
      </c>
    </row>
    <row r="31" spans="1:27" ht="12.75">
      <c r="A31" s="5" t="s">
        <v>34</v>
      </c>
      <c r="B31" s="3"/>
      <c r="C31" s="22">
        <v>9780843</v>
      </c>
      <c r="D31" s="22"/>
      <c r="E31" s="23">
        <v>4991101</v>
      </c>
      <c r="F31" s="24">
        <v>10269885</v>
      </c>
      <c r="G31" s="24"/>
      <c r="H31" s="24">
        <v>73521</v>
      </c>
      <c r="I31" s="24">
        <v>4081</v>
      </c>
      <c r="J31" s="24">
        <v>77602</v>
      </c>
      <c r="K31" s="24">
        <v>3943</v>
      </c>
      <c r="L31" s="24"/>
      <c r="M31" s="24">
        <v>1735</v>
      </c>
      <c r="N31" s="24">
        <v>5678</v>
      </c>
      <c r="O31" s="24">
        <v>1991</v>
      </c>
      <c r="P31" s="24">
        <v>16991</v>
      </c>
      <c r="Q31" s="24">
        <v>284696</v>
      </c>
      <c r="R31" s="24">
        <v>303678</v>
      </c>
      <c r="S31" s="24"/>
      <c r="T31" s="24"/>
      <c r="U31" s="24">
        <v>9500</v>
      </c>
      <c r="V31" s="24">
        <v>9500</v>
      </c>
      <c r="W31" s="24">
        <v>396458</v>
      </c>
      <c r="X31" s="24">
        <v>10269885</v>
      </c>
      <c r="Y31" s="24">
        <v>-9873427</v>
      </c>
      <c r="Z31" s="6">
        <v>-96.14</v>
      </c>
      <c r="AA31" s="22">
        <v>10269885</v>
      </c>
    </row>
    <row r="32" spans="1:27" ht="12.75">
      <c r="A32" s="2" t="s">
        <v>35</v>
      </c>
      <c r="B32" s="3"/>
      <c r="C32" s="19">
        <f aca="true" t="shared" si="6" ref="C32:Y32">SUM(C33:C37)</f>
        <v>119700973</v>
      </c>
      <c r="D32" s="19">
        <f>SUM(D33:D37)</f>
        <v>0</v>
      </c>
      <c r="E32" s="20">
        <f t="shared" si="6"/>
        <v>90544337</v>
      </c>
      <c r="F32" s="21">
        <f t="shared" si="6"/>
        <v>113690011</v>
      </c>
      <c r="G32" s="21">
        <f t="shared" si="6"/>
        <v>136743</v>
      </c>
      <c r="H32" s="21">
        <f t="shared" si="6"/>
        <v>1365731</v>
      </c>
      <c r="I32" s="21">
        <f t="shared" si="6"/>
        <v>554619</v>
      </c>
      <c r="J32" s="21">
        <f t="shared" si="6"/>
        <v>2057093</v>
      </c>
      <c r="K32" s="21">
        <f t="shared" si="6"/>
        <v>1197075</v>
      </c>
      <c r="L32" s="21">
        <f t="shared" si="6"/>
        <v>185798</v>
      </c>
      <c r="M32" s="21">
        <f t="shared" si="6"/>
        <v>179622</v>
      </c>
      <c r="N32" s="21">
        <f t="shared" si="6"/>
        <v>1562495</v>
      </c>
      <c r="O32" s="21">
        <f t="shared" si="6"/>
        <v>224424</v>
      </c>
      <c r="P32" s="21">
        <f t="shared" si="6"/>
        <v>90781</v>
      </c>
      <c r="Q32" s="21">
        <f t="shared" si="6"/>
        <v>4306670</v>
      </c>
      <c r="R32" s="21">
        <f t="shared" si="6"/>
        <v>4621875</v>
      </c>
      <c r="S32" s="21">
        <f t="shared" si="6"/>
        <v>0</v>
      </c>
      <c r="T32" s="21">
        <f t="shared" si="6"/>
        <v>452409</v>
      </c>
      <c r="U32" s="21">
        <f t="shared" si="6"/>
        <v>459645</v>
      </c>
      <c r="V32" s="21">
        <f t="shared" si="6"/>
        <v>912054</v>
      </c>
      <c r="W32" s="21">
        <f t="shared" si="6"/>
        <v>9153517</v>
      </c>
      <c r="X32" s="21">
        <f t="shared" si="6"/>
        <v>113690011</v>
      </c>
      <c r="Y32" s="21">
        <f t="shared" si="6"/>
        <v>-104536494</v>
      </c>
      <c r="Z32" s="4">
        <f>+IF(X32&lt;&gt;0,+(Y32/X32)*100,0)</f>
        <v>-91.94870603011904</v>
      </c>
      <c r="AA32" s="19">
        <f>SUM(AA33:AA37)</f>
        <v>113690011</v>
      </c>
    </row>
    <row r="33" spans="1:27" ht="12.75">
      <c r="A33" s="5" t="s">
        <v>36</v>
      </c>
      <c r="B33" s="3"/>
      <c r="C33" s="22">
        <v>18149003</v>
      </c>
      <c r="D33" s="22"/>
      <c r="E33" s="23">
        <v>47767595</v>
      </c>
      <c r="F33" s="24">
        <v>56575726</v>
      </c>
      <c r="G33" s="24">
        <v>136743</v>
      </c>
      <c r="H33" s="24">
        <v>374058</v>
      </c>
      <c r="I33" s="24">
        <v>553007</v>
      </c>
      <c r="J33" s="24">
        <v>1063808</v>
      </c>
      <c r="K33" s="24">
        <v>747899</v>
      </c>
      <c r="L33" s="24">
        <v>185798</v>
      </c>
      <c r="M33" s="24">
        <v>179622</v>
      </c>
      <c r="N33" s="24">
        <v>1113319</v>
      </c>
      <c r="O33" s="24">
        <v>222965</v>
      </c>
      <c r="P33" s="24">
        <v>89322</v>
      </c>
      <c r="Q33" s="24">
        <v>646629</v>
      </c>
      <c r="R33" s="24">
        <v>958916</v>
      </c>
      <c r="S33" s="24"/>
      <c r="T33" s="24">
        <v>67200</v>
      </c>
      <c r="U33" s="24">
        <v>16639</v>
      </c>
      <c r="V33" s="24">
        <v>83839</v>
      </c>
      <c r="W33" s="24">
        <v>3219882</v>
      </c>
      <c r="X33" s="24">
        <v>56575726</v>
      </c>
      <c r="Y33" s="24">
        <v>-53355844</v>
      </c>
      <c r="Z33" s="6">
        <v>-94.31</v>
      </c>
      <c r="AA33" s="22">
        <v>56575726</v>
      </c>
    </row>
    <row r="34" spans="1:27" ht="12.75">
      <c r="A34" s="5" t="s">
        <v>37</v>
      </c>
      <c r="B34" s="3"/>
      <c r="C34" s="22">
        <v>912699</v>
      </c>
      <c r="D34" s="22"/>
      <c r="E34" s="23">
        <v>5906617</v>
      </c>
      <c r="F34" s="24">
        <v>958336</v>
      </c>
      <c r="G34" s="24"/>
      <c r="H34" s="24"/>
      <c r="I34" s="24">
        <v>1612</v>
      </c>
      <c r="J34" s="24">
        <v>1612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>
        <v>1612</v>
      </c>
      <c r="X34" s="24">
        <v>958336</v>
      </c>
      <c r="Y34" s="24">
        <v>-956724</v>
      </c>
      <c r="Z34" s="6">
        <v>-99.83</v>
      </c>
      <c r="AA34" s="22">
        <v>958336</v>
      </c>
    </row>
    <row r="35" spans="1:27" ht="12.75">
      <c r="A35" s="5" t="s">
        <v>38</v>
      </c>
      <c r="B35" s="3"/>
      <c r="C35" s="22">
        <v>56785225</v>
      </c>
      <c r="D35" s="22"/>
      <c r="E35" s="23">
        <v>1303000</v>
      </c>
      <c r="F35" s="24">
        <v>109200</v>
      </c>
      <c r="G35" s="24"/>
      <c r="H35" s="24">
        <v>329152</v>
      </c>
      <c r="I35" s="24"/>
      <c r="J35" s="24">
        <v>329152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>
        <v>329152</v>
      </c>
      <c r="X35" s="24">
        <v>109200</v>
      </c>
      <c r="Y35" s="24">
        <v>219952</v>
      </c>
      <c r="Z35" s="6">
        <v>201.42</v>
      </c>
      <c r="AA35" s="22">
        <v>109200</v>
      </c>
    </row>
    <row r="36" spans="1:27" ht="12.75">
      <c r="A36" s="5" t="s">
        <v>39</v>
      </c>
      <c r="B36" s="3"/>
      <c r="C36" s="22">
        <v>43854046</v>
      </c>
      <c r="D36" s="22"/>
      <c r="E36" s="23">
        <v>26338529</v>
      </c>
      <c r="F36" s="24">
        <v>56046749</v>
      </c>
      <c r="G36" s="24"/>
      <c r="H36" s="24">
        <v>662521</v>
      </c>
      <c r="I36" s="24"/>
      <c r="J36" s="24">
        <v>662521</v>
      </c>
      <c r="K36" s="24">
        <v>381856</v>
      </c>
      <c r="L36" s="24"/>
      <c r="M36" s="24"/>
      <c r="N36" s="24">
        <v>381856</v>
      </c>
      <c r="O36" s="24">
        <v>1459</v>
      </c>
      <c r="P36" s="24">
        <v>1459</v>
      </c>
      <c r="Q36" s="24">
        <v>3660041</v>
      </c>
      <c r="R36" s="24">
        <v>3662959</v>
      </c>
      <c r="S36" s="24"/>
      <c r="T36" s="24">
        <v>385209</v>
      </c>
      <c r="U36" s="24">
        <v>443006</v>
      </c>
      <c r="V36" s="24">
        <v>828215</v>
      </c>
      <c r="W36" s="24">
        <v>5535551</v>
      </c>
      <c r="X36" s="24">
        <v>56046749</v>
      </c>
      <c r="Y36" s="24">
        <v>-50511198</v>
      </c>
      <c r="Z36" s="6">
        <v>-90.12</v>
      </c>
      <c r="AA36" s="22">
        <v>56046749</v>
      </c>
    </row>
    <row r="37" spans="1:27" ht="12.75">
      <c r="A37" s="5" t="s">
        <v>40</v>
      </c>
      <c r="B37" s="3"/>
      <c r="C37" s="25"/>
      <c r="D37" s="25"/>
      <c r="E37" s="26">
        <v>9228596</v>
      </c>
      <c r="F37" s="27"/>
      <c r="G37" s="27"/>
      <c r="H37" s="27"/>
      <c r="I37" s="27"/>
      <c r="J37" s="27"/>
      <c r="K37" s="27">
        <v>67320</v>
      </c>
      <c r="L37" s="27"/>
      <c r="M37" s="27"/>
      <c r="N37" s="27">
        <v>67320</v>
      </c>
      <c r="O37" s="27"/>
      <c r="P37" s="27"/>
      <c r="Q37" s="27"/>
      <c r="R37" s="27"/>
      <c r="S37" s="27"/>
      <c r="T37" s="27"/>
      <c r="U37" s="27"/>
      <c r="V37" s="27"/>
      <c r="W37" s="27">
        <v>67320</v>
      </c>
      <c r="X37" s="27"/>
      <c r="Y37" s="27">
        <v>67320</v>
      </c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99132657</v>
      </c>
      <c r="D38" s="19">
        <f>SUM(D39:D41)</f>
        <v>0</v>
      </c>
      <c r="E38" s="20">
        <f t="shared" si="7"/>
        <v>151448465</v>
      </c>
      <c r="F38" s="21">
        <f t="shared" si="7"/>
        <v>153523617</v>
      </c>
      <c r="G38" s="21">
        <f t="shared" si="7"/>
        <v>1385652</v>
      </c>
      <c r="H38" s="21">
        <f t="shared" si="7"/>
        <v>1315061</v>
      </c>
      <c r="I38" s="21">
        <f t="shared" si="7"/>
        <v>1381496</v>
      </c>
      <c r="J38" s="21">
        <f t="shared" si="7"/>
        <v>4082209</v>
      </c>
      <c r="K38" s="21">
        <f t="shared" si="7"/>
        <v>494544</v>
      </c>
      <c r="L38" s="21">
        <f t="shared" si="7"/>
        <v>272409</v>
      </c>
      <c r="M38" s="21">
        <f t="shared" si="7"/>
        <v>43225</v>
      </c>
      <c r="N38" s="21">
        <f t="shared" si="7"/>
        <v>810178</v>
      </c>
      <c r="O38" s="21">
        <f t="shared" si="7"/>
        <v>299944</v>
      </c>
      <c r="P38" s="21">
        <f t="shared" si="7"/>
        <v>137772</v>
      </c>
      <c r="Q38" s="21">
        <f t="shared" si="7"/>
        <v>10926202</v>
      </c>
      <c r="R38" s="21">
        <f t="shared" si="7"/>
        <v>11363918</v>
      </c>
      <c r="S38" s="21">
        <f t="shared" si="7"/>
        <v>0</v>
      </c>
      <c r="T38" s="21">
        <f t="shared" si="7"/>
        <v>270141</v>
      </c>
      <c r="U38" s="21">
        <f t="shared" si="7"/>
        <v>1722926</v>
      </c>
      <c r="V38" s="21">
        <f t="shared" si="7"/>
        <v>1993067</v>
      </c>
      <c r="W38" s="21">
        <f t="shared" si="7"/>
        <v>18249372</v>
      </c>
      <c r="X38" s="21">
        <f t="shared" si="7"/>
        <v>153523617</v>
      </c>
      <c r="Y38" s="21">
        <f t="shared" si="7"/>
        <v>-135274245</v>
      </c>
      <c r="Z38" s="4">
        <f>+IF(X38&lt;&gt;0,+(Y38/X38)*100,0)</f>
        <v>-88.11298720248364</v>
      </c>
      <c r="AA38" s="19">
        <f>SUM(AA39:AA41)</f>
        <v>153523617</v>
      </c>
    </row>
    <row r="39" spans="1:27" ht="12.75">
      <c r="A39" s="5" t="s">
        <v>42</v>
      </c>
      <c r="B39" s="3"/>
      <c r="C39" s="22">
        <v>69130106</v>
      </c>
      <c r="D39" s="22"/>
      <c r="E39" s="23">
        <v>60125163</v>
      </c>
      <c r="F39" s="24">
        <v>72642291</v>
      </c>
      <c r="G39" s="24">
        <v>1289538</v>
      </c>
      <c r="H39" s="24">
        <v>656460</v>
      </c>
      <c r="I39" s="24">
        <v>1230598</v>
      </c>
      <c r="J39" s="24">
        <v>3176596</v>
      </c>
      <c r="K39" s="24">
        <v>221459</v>
      </c>
      <c r="L39" s="24">
        <v>134996</v>
      </c>
      <c r="M39" s="24">
        <v>30667</v>
      </c>
      <c r="N39" s="24">
        <v>387122</v>
      </c>
      <c r="O39" s="24">
        <v>24638</v>
      </c>
      <c r="P39" s="24">
        <v>124287</v>
      </c>
      <c r="Q39" s="24">
        <v>5034726</v>
      </c>
      <c r="R39" s="24">
        <v>5183651</v>
      </c>
      <c r="S39" s="24"/>
      <c r="T39" s="24">
        <v>214941</v>
      </c>
      <c r="U39" s="24">
        <v>892498</v>
      </c>
      <c r="V39" s="24">
        <v>1107439</v>
      </c>
      <c r="W39" s="24">
        <v>9854808</v>
      </c>
      <c r="X39" s="24">
        <v>72642291</v>
      </c>
      <c r="Y39" s="24">
        <v>-62787483</v>
      </c>
      <c r="Z39" s="6">
        <v>-86.43</v>
      </c>
      <c r="AA39" s="22">
        <v>72642291</v>
      </c>
    </row>
    <row r="40" spans="1:27" ht="12.75">
      <c r="A40" s="5" t="s">
        <v>43</v>
      </c>
      <c r="B40" s="3"/>
      <c r="C40" s="22">
        <v>29176383</v>
      </c>
      <c r="D40" s="22"/>
      <c r="E40" s="23">
        <v>86637324</v>
      </c>
      <c r="F40" s="24">
        <v>80013850</v>
      </c>
      <c r="G40" s="24"/>
      <c r="H40" s="24">
        <v>640208</v>
      </c>
      <c r="I40" s="24">
        <v>135638</v>
      </c>
      <c r="J40" s="24">
        <v>775846</v>
      </c>
      <c r="K40" s="24">
        <v>267110</v>
      </c>
      <c r="L40" s="24">
        <v>6821</v>
      </c>
      <c r="M40" s="24">
        <v>3503</v>
      </c>
      <c r="N40" s="24">
        <v>277434</v>
      </c>
      <c r="O40" s="24">
        <v>215106</v>
      </c>
      <c r="P40" s="24">
        <v>6985</v>
      </c>
      <c r="Q40" s="24">
        <v>5882376</v>
      </c>
      <c r="R40" s="24">
        <v>6104467</v>
      </c>
      <c r="S40" s="24"/>
      <c r="T40" s="24"/>
      <c r="U40" s="24">
        <v>830428</v>
      </c>
      <c r="V40" s="24">
        <v>830428</v>
      </c>
      <c r="W40" s="24">
        <v>7988175</v>
      </c>
      <c r="X40" s="24">
        <v>80013850</v>
      </c>
      <c r="Y40" s="24">
        <v>-72025675</v>
      </c>
      <c r="Z40" s="6">
        <v>-90.02</v>
      </c>
      <c r="AA40" s="22">
        <v>80013850</v>
      </c>
    </row>
    <row r="41" spans="1:27" ht="12.75">
      <c r="A41" s="5" t="s">
        <v>44</v>
      </c>
      <c r="B41" s="3"/>
      <c r="C41" s="22">
        <v>826168</v>
      </c>
      <c r="D41" s="22"/>
      <c r="E41" s="23">
        <v>4685978</v>
      </c>
      <c r="F41" s="24">
        <v>867476</v>
      </c>
      <c r="G41" s="24">
        <v>96114</v>
      </c>
      <c r="H41" s="24">
        <v>18393</v>
      </c>
      <c r="I41" s="24">
        <v>15260</v>
      </c>
      <c r="J41" s="24">
        <v>129767</v>
      </c>
      <c r="K41" s="24">
        <v>5975</v>
      </c>
      <c r="L41" s="24">
        <v>130592</v>
      </c>
      <c r="M41" s="24">
        <v>9055</v>
      </c>
      <c r="N41" s="24">
        <v>145622</v>
      </c>
      <c r="O41" s="24">
        <v>60200</v>
      </c>
      <c r="P41" s="24">
        <v>6500</v>
      </c>
      <c r="Q41" s="24">
        <v>9100</v>
      </c>
      <c r="R41" s="24">
        <v>75800</v>
      </c>
      <c r="S41" s="24"/>
      <c r="T41" s="24">
        <v>55200</v>
      </c>
      <c r="U41" s="24"/>
      <c r="V41" s="24">
        <v>55200</v>
      </c>
      <c r="W41" s="24">
        <v>406389</v>
      </c>
      <c r="X41" s="24">
        <v>867476</v>
      </c>
      <c r="Y41" s="24">
        <v>-461087</v>
      </c>
      <c r="Z41" s="6">
        <v>-53.15</v>
      </c>
      <c r="AA41" s="22">
        <v>867476</v>
      </c>
    </row>
    <row r="42" spans="1:27" ht="12.75">
      <c r="A42" s="2" t="s">
        <v>45</v>
      </c>
      <c r="B42" s="8"/>
      <c r="C42" s="19">
        <f aca="true" t="shared" si="8" ref="C42:Y42">SUM(C43:C46)</f>
        <v>398517612</v>
      </c>
      <c r="D42" s="19">
        <f>SUM(D43:D46)</f>
        <v>0</v>
      </c>
      <c r="E42" s="20">
        <f t="shared" si="8"/>
        <v>237020490</v>
      </c>
      <c r="F42" s="21">
        <f t="shared" si="8"/>
        <v>317300826</v>
      </c>
      <c r="G42" s="21">
        <f t="shared" si="8"/>
        <v>985874</v>
      </c>
      <c r="H42" s="21">
        <f t="shared" si="8"/>
        <v>4550229</v>
      </c>
      <c r="I42" s="21">
        <f t="shared" si="8"/>
        <v>4510697</v>
      </c>
      <c r="J42" s="21">
        <f t="shared" si="8"/>
        <v>10046800</v>
      </c>
      <c r="K42" s="21">
        <f t="shared" si="8"/>
        <v>7616247</v>
      </c>
      <c r="L42" s="21">
        <f t="shared" si="8"/>
        <v>7852338</v>
      </c>
      <c r="M42" s="21">
        <f t="shared" si="8"/>
        <v>3772858</v>
      </c>
      <c r="N42" s="21">
        <f t="shared" si="8"/>
        <v>19241443</v>
      </c>
      <c r="O42" s="21">
        <f t="shared" si="8"/>
        <v>2491512</v>
      </c>
      <c r="P42" s="21">
        <f t="shared" si="8"/>
        <v>2616091</v>
      </c>
      <c r="Q42" s="21">
        <f t="shared" si="8"/>
        <v>19619898</v>
      </c>
      <c r="R42" s="21">
        <f t="shared" si="8"/>
        <v>24727501</v>
      </c>
      <c r="S42" s="21">
        <f t="shared" si="8"/>
        <v>4385551</v>
      </c>
      <c r="T42" s="21">
        <f t="shared" si="8"/>
        <v>3135555</v>
      </c>
      <c r="U42" s="21">
        <f t="shared" si="8"/>
        <v>27054678</v>
      </c>
      <c r="V42" s="21">
        <f t="shared" si="8"/>
        <v>34575784</v>
      </c>
      <c r="W42" s="21">
        <f t="shared" si="8"/>
        <v>88591528</v>
      </c>
      <c r="X42" s="21">
        <f t="shared" si="8"/>
        <v>317300826</v>
      </c>
      <c r="Y42" s="21">
        <f t="shared" si="8"/>
        <v>-228709298</v>
      </c>
      <c r="Z42" s="4">
        <f>+IF(X42&lt;&gt;0,+(Y42/X42)*100,0)</f>
        <v>-72.07964154496086</v>
      </c>
      <c r="AA42" s="19">
        <f>SUM(AA43:AA46)</f>
        <v>317300826</v>
      </c>
    </row>
    <row r="43" spans="1:27" ht="12.75">
      <c r="A43" s="5" t="s">
        <v>46</v>
      </c>
      <c r="B43" s="3"/>
      <c r="C43" s="22">
        <v>27491657</v>
      </c>
      <c r="D43" s="22"/>
      <c r="E43" s="23">
        <v>49461326</v>
      </c>
      <c r="F43" s="24">
        <v>34545399</v>
      </c>
      <c r="G43" s="24"/>
      <c r="H43" s="24">
        <v>1441456</v>
      </c>
      <c r="I43" s="24">
        <v>1551654</v>
      </c>
      <c r="J43" s="24">
        <v>2993110</v>
      </c>
      <c r="K43" s="24">
        <v>6069786</v>
      </c>
      <c r="L43" s="24">
        <v>1021145</v>
      </c>
      <c r="M43" s="24">
        <v>3739676</v>
      </c>
      <c r="N43" s="24">
        <v>10830607</v>
      </c>
      <c r="O43" s="24">
        <v>2212647</v>
      </c>
      <c r="P43" s="24">
        <v>864818</v>
      </c>
      <c r="Q43" s="24">
        <v>5908521</v>
      </c>
      <c r="R43" s="24">
        <v>8985986</v>
      </c>
      <c r="S43" s="24">
        <v>2904004</v>
      </c>
      <c r="T43" s="24">
        <v>828868</v>
      </c>
      <c r="U43" s="24">
        <v>15260803</v>
      </c>
      <c r="V43" s="24">
        <v>18993675</v>
      </c>
      <c r="W43" s="24">
        <v>41803378</v>
      </c>
      <c r="X43" s="24">
        <v>34545399</v>
      </c>
      <c r="Y43" s="24">
        <v>7257979</v>
      </c>
      <c r="Z43" s="6">
        <v>21.01</v>
      </c>
      <c r="AA43" s="22">
        <v>34545399</v>
      </c>
    </row>
    <row r="44" spans="1:27" ht="12.75">
      <c r="A44" s="5" t="s">
        <v>47</v>
      </c>
      <c r="B44" s="3"/>
      <c r="C44" s="22">
        <v>334150408</v>
      </c>
      <c r="D44" s="22"/>
      <c r="E44" s="23">
        <v>149421198</v>
      </c>
      <c r="F44" s="24">
        <v>260326569</v>
      </c>
      <c r="G44" s="24">
        <v>74149</v>
      </c>
      <c r="H44" s="24">
        <v>2227477</v>
      </c>
      <c r="I44" s="24">
        <v>2935986</v>
      </c>
      <c r="J44" s="24">
        <v>5237612</v>
      </c>
      <c r="K44" s="24">
        <v>1193511</v>
      </c>
      <c r="L44" s="24">
        <v>6827752</v>
      </c>
      <c r="M44" s="24">
        <v>1565</v>
      </c>
      <c r="N44" s="24">
        <v>8022828</v>
      </c>
      <c r="O44" s="24">
        <v>277126</v>
      </c>
      <c r="P44" s="24">
        <v>1590939</v>
      </c>
      <c r="Q44" s="24">
        <v>12072834</v>
      </c>
      <c r="R44" s="24">
        <v>13940899</v>
      </c>
      <c r="S44" s="24">
        <v>1481547</v>
      </c>
      <c r="T44" s="24">
        <v>2306687</v>
      </c>
      <c r="U44" s="24">
        <v>9270599</v>
      </c>
      <c r="V44" s="24">
        <v>13058833</v>
      </c>
      <c r="W44" s="24">
        <v>40260172</v>
      </c>
      <c r="X44" s="24">
        <v>260326569</v>
      </c>
      <c r="Y44" s="24">
        <v>-220066397</v>
      </c>
      <c r="Z44" s="6">
        <v>-84.53</v>
      </c>
      <c r="AA44" s="22">
        <v>260326569</v>
      </c>
    </row>
    <row r="45" spans="1:27" ht="12.75">
      <c r="A45" s="5" t="s">
        <v>48</v>
      </c>
      <c r="B45" s="3"/>
      <c r="C45" s="25">
        <v>34157483</v>
      </c>
      <c r="D45" s="25"/>
      <c r="E45" s="26">
        <v>35411166</v>
      </c>
      <c r="F45" s="27">
        <v>19574889</v>
      </c>
      <c r="G45" s="27">
        <v>911725</v>
      </c>
      <c r="H45" s="27">
        <v>880029</v>
      </c>
      <c r="I45" s="27">
        <v>1949</v>
      </c>
      <c r="J45" s="27">
        <v>1793703</v>
      </c>
      <c r="K45" s="27">
        <v>352950</v>
      </c>
      <c r="L45" s="27"/>
      <c r="M45" s="27">
        <v>31617</v>
      </c>
      <c r="N45" s="27">
        <v>384567</v>
      </c>
      <c r="O45" s="27">
        <v>1739</v>
      </c>
      <c r="P45" s="27">
        <v>160334</v>
      </c>
      <c r="Q45" s="27">
        <v>1480253</v>
      </c>
      <c r="R45" s="27">
        <v>1642326</v>
      </c>
      <c r="S45" s="27"/>
      <c r="T45" s="27"/>
      <c r="U45" s="27">
        <v>2519912</v>
      </c>
      <c r="V45" s="27">
        <v>2519912</v>
      </c>
      <c r="W45" s="27">
        <v>6340508</v>
      </c>
      <c r="X45" s="27">
        <v>19574889</v>
      </c>
      <c r="Y45" s="27">
        <v>-13234381</v>
      </c>
      <c r="Z45" s="7">
        <v>-67.61</v>
      </c>
      <c r="AA45" s="25">
        <v>19574889</v>
      </c>
    </row>
    <row r="46" spans="1:27" ht="12.75">
      <c r="A46" s="5" t="s">
        <v>49</v>
      </c>
      <c r="B46" s="3"/>
      <c r="C46" s="22">
        <v>2718064</v>
      </c>
      <c r="D46" s="22"/>
      <c r="E46" s="23">
        <v>2726800</v>
      </c>
      <c r="F46" s="24">
        <v>2853969</v>
      </c>
      <c r="G46" s="24"/>
      <c r="H46" s="24">
        <v>1267</v>
      </c>
      <c r="I46" s="24">
        <v>21108</v>
      </c>
      <c r="J46" s="24">
        <v>22375</v>
      </c>
      <c r="K46" s="24"/>
      <c r="L46" s="24">
        <v>3441</v>
      </c>
      <c r="M46" s="24"/>
      <c r="N46" s="24">
        <v>3441</v>
      </c>
      <c r="O46" s="24"/>
      <c r="P46" s="24"/>
      <c r="Q46" s="24">
        <v>158290</v>
      </c>
      <c r="R46" s="24">
        <v>158290</v>
      </c>
      <c r="S46" s="24"/>
      <c r="T46" s="24"/>
      <c r="U46" s="24">
        <v>3364</v>
      </c>
      <c r="V46" s="24">
        <v>3364</v>
      </c>
      <c r="W46" s="24">
        <v>187470</v>
      </c>
      <c r="X46" s="24">
        <v>2853969</v>
      </c>
      <c r="Y46" s="24">
        <v>-2666499</v>
      </c>
      <c r="Z46" s="6">
        <v>-93.43</v>
      </c>
      <c r="AA46" s="22">
        <v>2853969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1224937371</v>
      </c>
      <c r="D48" s="40">
        <f>+D28+D32+D38+D42+D47</f>
        <v>0</v>
      </c>
      <c r="E48" s="41">
        <f t="shared" si="9"/>
        <v>1284132989</v>
      </c>
      <c r="F48" s="42">
        <f t="shared" si="9"/>
        <v>1297670858</v>
      </c>
      <c r="G48" s="42">
        <f t="shared" si="9"/>
        <v>11900795</v>
      </c>
      <c r="H48" s="42">
        <f t="shared" si="9"/>
        <v>13351433</v>
      </c>
      <c r="I48" s="42">
        <f t="shared" si="9"/>
        <v>12963512</v>
      </c>
      <c r="J48" s="42">
        <f t="shared" si="9"/>
        <v>38215740</v>
      </c>
      <c r="K48" s="42">
        <f t="shared" si="9"/>
        <v>20099639</v>
      </c>
      <c r="L48" s="42">
        <f t="shared" si="9"/>
        <v>15126639</v>
      </c>
      <c r="M48" s="42">
        <f t="shared" si="9"/>
        <v>8953050</v>
      </c>
      <c r="N48" s="42">
        <f t="shared" si="9"/>
        <v>44179328</v>
      </c>
      <c r="O48" s="42">
        <f t="shared" si="9"/>
        <v>7887674</v>
      </c>
      <c r="P48" s="42">
        <f t="shared" si="9"/>
        <v>14391697</v>
      </c>
      <c r="Q48" s="42">
        <f t="shared" si="9"/>
        <v>58368910</v>
      </c>
      <c r="R48" s="42">
        <f t="shared" si="9"/>
        <v>80648281</v>
      </c>
      <c r="S48" s="42">
        <f t="shared" si="9"/>
        <v>9942447</v>
      </c>
      <c r="T48" s="42">
        <f t="shared" si="9"/>
        <v>9623413</v>
      </c>
      <c r="U48" s="42">
        <f t="shared" si="9"/>
        <v>38213217</v>
      </c>
      <c r="V48" s="42">
        <f t="shared" si="9"/>
        <v>57779077</v>
      </c>
      <c r="W48" s="42">
        <f t="shared" si="9"/>
        <v>220822426</v>
      </c>
      <c r="X48" s="42">
        <f t="shared" si="9"/>
        <v>1297670858</v>
      </c>
      <c r="Y48" s="42">
        <f t="shared" si="9"/>
        <v>-1076848432</v>
      </c>
      <c r="Z48" s="43">
        <f>+IF(X48&lt;&gt;0,+(Y48/X48)*100,0)</f>
        <v>-82.98317137672827</v>
      </c>
      <c r="AA48" s="40">
        <f>+AA28+AA32+AA38+AA42+AA47</f>
        <v>1297670858</v>
      </c>
    </row>
    <row r="49" spans="1:27" ht="12.75">
      <c r="A49" s="14" t="s">
        <v>77</v>
      </c>
      <c r="B49" s="15"/>
      <c r="C49" s="44">
        <f aca="true" t="shared" si="10" ref="C49:Y49">+C25-C48</f>
        <v>404621339</v>
      </c>
      <c r="D49" s="44">
        <f>+D25-D48</f>
        <v>0</v>
      </c>
      <c r="E49" s="45">
        <f t="shared" si="10"/>
        <v>596449000</v>
      </c>
      <c r="F49" s="46">
        <f t="shared" si="10"/>
        <v>601048142</v>
      </c>
      <c r="G49" s="46">
        <f t="shared" si="10"/>
        <v>318366908</v>
      </c>
      <c r="H49" s="46">
        <f t="shared" si="10"/>
        <v>11325524</v>
      </c>
      <c r="I49" s="46">
        <f t="shared" si="10"/>
        <v>11959077</v>
      </c>
      <c r="J49" s="46">
        <f t="shared" si="10"/>
        <v>341651509</v>
      </c>
      <c r="K49" s="46">
        <f t="shared" si="10"/>
        <v>4573051</v>
      </c>
      <c r="L49" s="46">
        <f t="shared" si="10"/>
        <v>8845665</v>
      </c>
      <c r="M49" s="46">
        <f t="shared" si="10"/>
        <v>14727697</v>
      </c>
      <c r="N49" s="46">
        <f t="shared" si="10"/>
        <v>28146413</v>
      </c>
      <c r="O49" s="46">
        <f t="shared" si="10"/>
        <v>16428894</v>
      </c>
      <c r="P49" s="46">
        <f t="shared" si="10"/>
        <v>8066038</v>
      </c>
      <c r="Q49" s="46">
        <f t="shared" si="10"/>
        <v>161180853</v>
      </c>
      <c r="R49" s="46">
        <f t="shared" si="10"/>
        <v>185675785</v>
      </c>
      <c r="S49" s="46">
        <f t="shared" si="10"/>
        <v>10875994</v>
      </c>
      <c r="T49" s="46">
        <f t="shared" si="10"/>
        <v>12325589</v>
      </c>
      <c r="U49" s="46">
        <f t="shared" si="10"/>
        <v>419091063</v>
      </c>
      <c r="V49" s="46">
        <f t="shared" si="10"/>
        <v>442292646</v>
      </c>
      <c r="W49" s="46">
        <f t="shared" si="10"/>
        <v>997766353</v>
      </c>
      <c r="X49" s="46">
        <f>IF(F25=F48,0,X25-X48)</f>
        <v>601048142</v>
      </c>
      <c r="Y49" s="46">
        <f t="shared" si="10"/>
        <v>396718211</v>
      </c>
      <c r="Z49" s="47">
        <f>+IF(X49&lt;&gt;0,+(Y49/X49)*100,0)</f>
        <v>66.00439852952744</v>
      </c>
      <c r="AA49" s="44">
        <f>+AA25-AA48</f>
        <v>601048142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670774381</v>
      </c>
      <c r="D5" s="19">
        <f>SUM(D6:D8)</f>
        <v>0</v>
      </c>
      <c r="E5" s="20">
        <f t="shared" si="0"/>
        <v>810516859</v>
      </c>
      <c r="F5" s="21">
        <f t="shared" si="0"/>
        <v>763477755</v>
      </c>
      <c r="G5" s="21">
        <f t="shared" si="0"/>
        <v>6282346</v>
      </c>
      <c r="H5" s="21">
        <f t="shared" si="0"/>
        <v>4538151</v>
      </c>
      <c r="I5" s="21">
        <f t="shared" si="0"/>
        <v>168712162</v>
      </c>
      <c r="J5" s="21">
        <f t="shared" si="0"/>
        <v>179532659</v>
      </c>
      <c r="K5" s="21">
        <f t="shared" si="0"/>
        <v>17327473</v>
      </c>
      <c r="L5" s="21">
        <f t="shared" si="0"/>
        <v>118666910</v>
      </c>
      <c r="M5" s="21">
        <f t="shared" si="0"/>
        <v>-22193395</v>
      </c>
      <c r="N5" s="21">
        <f t="shared" si="0"/>
        <v>113800988</v>
      </c>
      <c r="O5" s="21">
        <f t="shared" si="0"/>
        <v>6056344</v>
      </c>
      <c r="P5" s="21">
        <f t="shared" si="0"/>
        <v>-15376723</v>
      </c>
      <c r="Q5" s="21">
        <f t="shared" si="0"/>
        <v>84358656</v>
      </c>
      <c r="R5" s="21">
        <f t="shared" si="0"/>
        <v>75038277</v>
      </c>
      <c r="S5" s="21">
        <f t="shared" si="0"/>
        <v>24476477</v>
      </c>
      <c r="T5" s="21">
        <f t="shared" si="0"/>
        <v>23971757</v>
      </c>
      <c r="U5" s="21">
        <f t="shared" si="0"/>
        <v>0</v>
      </c>
      <c r="V5" s="21">
        <f t="shared" si="0"/>
        <v>48448234</v>
      </c>
      <c r="W5" s="21">
        <f t="shared" si="0"/>
        <v>416820158</v>
      </c>
      <c r="X5" s="21">
        <f t="shared" si="0"/>
        <v>763477755</v>
      </c>
      <c r="Y5" s="21">
        <f t="shared" si="0"/>
        <v>-346657597</v>
      </c>
      <c r="Z5" s="4">
        <f>+IF(X5&lt;&gt;0,+(Y5/X5)*100,0)</f>
        <v>-45.40506841617147</v>
      </c>
      <c r="AA5" s="19">
        <f>SUM(AA6:AA8)</f>
        <v>763477755</v>
      </c>
    </row>
    <row r="6" spans="1:27" ht="12.75">
      <c r="A6" s="5" t="s">
        <v>32</v>
      </c>
      <c r="B6" s="3"/>
      <c r="C6" s="22">
        <v>441204</v>
      </c>
      <c r="D6" s="22"/>
      <c r="E6" s="23">
        <v>13293</v>
      </c>
      <c r="F6" s="24">
        <v>13293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13293</v>
      </c>
      <c r="Y6" s="24">
        <v>-13293</v>
      </c>
      <c r="Z6" s="6">
        <v>-100</v>
      </c>
      <c r="AA6" s="22">
        <v>13293</v>
      </c>
    </row>
    <row r="7" spans="1:27" ht="12.75">
      <c r="A7" s="5" t="s">
        <v>33</v>
      </c>
      <c r="B7" s="3"/>
      <c r="C7" s="25">
        <v>670333177</v>
      </c>
      <c r="D7" s="25"/>
      <c r="E7" s="26">
        <v>810503566</v>
      </c>
      <c r="F7" s="27">
        <v>763464462</v>
      </c>
      <c r="G7" s="27">
        <v>6282346</v>
      </c>
      <c r="H7" s="27">
        <v>4538151</v>
      </c>
      <c r="I7" s="27">
        <v>168712162</v>
      </c>
      <c r="J7" s="27">
        <v>179532659</v>
      </c>
      <c r="K7" s="27">
        <v>17327473</v>
      </c>
      <c r="L7" s="27">
        <v>118666910</v>
      </c>
      <c r="M7" s="27">
        <v>-22193395</v>
      </c>
      <c r="N7" s="27">
        <v>113800988</v>
      </c>
      <c r="O7" s="27">
        <v>6056344</v>
      </c>
      <c r="P7" s="27">
        <v>-15376723</v>
      </c>
      <c r="Q7" s="27">
        <v>84358656</v>
      </c>
      <c r="R7" s="27">
        <v>75038277</v>
      </c>
      <c r="S7" s="27">
        <v>24476477</v>
      </c>
      <c r="T7" s="27">
        <v>23971757</v>
      </c>
      <c r="U7" s="27"/>
      <c r="V7" s="27">
        <v>48448234</v>
      </c>
      <c r="W7" s="27">
        <v>416820158</v>
      </c>
      <c r="X7" s="27">
        <v>763464462</v>
      </c>
      <c r="Y7" s="27">
        <v>-346644304</v>
      </c>
      <c r="Z7" s="7">
        <v>-45.4</v>
      </c>
      <c r="AA7" s="25">
        <v>763464462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6259680</v>
      </c>
      <c r="D9" s="19">
        <f>SUM(D10:D14)</f>
        <v>0</v>
      </c>
      <c r="E9" s="20">
        <f t="shared" si="1"/>
        <v>163872</v>
      </c>
      <c r="F9" s="21">
        <f t="shared" si="1"/>
        <v>163872</v>
      </c>
      <c r="G9" s="21">
        <f t="shared" si="1"/>
        <v>36143</v>
      </c>
      <c r="H9" s="21">
        <f t="shared" si="1"/>
        <v>44545</v>
      </c>
      <c r="I9" s="21">
        <f t="shared" si="1"/>
        <v>65805</v>
      </c>
      <c r="J9" s="21">
        <f t="shared" si="1"/>
        <v>146493</v>
      </c>
      <c r="K9" s="21">
        <f t="shared" si="1"/>
        <v>25563</v>
      </c>
      <c r="L9" s="21">
        <f t="shared" si="1"/>
        <v>7900</v>
      </c>
      <c r="M9" s="21">
        <f t="shared" si="1"/>
        <v>16863</v>
      </c>
      <c r="N9" s="21">
        <f t="shared" si="1"/>
        <v>50326</v>
      </c>
      <c r="O9" s="21">
        <f t="shared" si="1"/>
        <v>37192</v>
      </c>
      <c r="P9" s="21">
        <f t="shared" si="1"/>
        <v>29603</v>
      </c>
      <c r="Q9" s="21">
        <f t="shared" si="1"/>
        <v>20050</v>
      </c>
      <c r="R9" s="21">
        <f t="shared" si="1"/>
        <v>86845</v>
      </c>
      <c r="S9" s="21">
        <f t="shared" si="1"/>
        <v>19436</v>
      </c>
      <c r="T9" s="21">
        <f t="shared" si="1"/>
        <v>120082</v>
      </c>
      <c r="U9" s="21">
        <f t="shared" si="1"/>
        <v>0</v>
      </c>
      <c r="V9" s="21">
        <f t="shared" si="1"/>
        <v>139518</v>
      </c>
      <c r="W9" s="21">
        <f t="shared" si="1"/>
        <v>423182</v>
      </c>
      <c r="X9" s="21">
        <f t="shared" si="1"/>
        <v>163872</v>
      </c>
      <c r="Y9" s="21">
        <f t="shared" si="1"/>
        <v>259310</v>
      </c>
      <c r="Z9" s="4">
        <f>+IF(X9&lt;&gt;0,+(Y9/X9)*100,0)</f>
        <v>158.23935754735402</v>
      </c>
      <c r="AA9" s="19">
        <f>SUM(AA10:AA14)</f>
        <v>163872</v>
      </c>
    </row>
    <row r="10" spans="1:27" ht="12.75">
      <c r="A10" s="5" t="s">
        <v>36</v>
      </c>
      <c r="B10" s="3"/>
      <c r="C10" s="22">
        <v>198887</v>
      </c>
      <c r="D10" s="22"/>
      <c r="E10" s="23">
        <v>108842</v>
      </c>
      <c r="F10" s="24">
        <v>108842</v>
      </c>
      <c r="G10" s="24"/>
      <c r="H10" s="24"/>
      <c r="I10" s="24"/>
      <c r="J10" s="24"/>
      <c r="K10" s="24"/>
      <c r="L10" s="24"/>
      <c r="M10" s="24"/>
      <c r="N10" s="24"/>
      <c r="O10" s="24">
        <v>15532</v>
      </c>
      <c r="P10" s="24">
        <v>12296</v>
      </c>
      <c r="Q10" s="24">
        <v>9547</v>
      </c>
      <c r="R10" s="24">
        <v>37375</v>
      </c>
      <c r="S10" s="24">
        <v>11836</v>
      </c>
      <c r="T10" s="24">
        <v>155126</v>
      </c>
      <c r="U10" s="24"/>
      <c r="V10" s="24">
        <v>166962</v>
      </c>
      <c r="W10" s="24">
        <v>204337</v>
      </c>
      <c r="X10" s="24">
        <v>108842</v>
      </c>
      <c r="Y10" s="24">
        <v>95495</v>
      </c>
      <c r="Z10" s="6">
        <v>87.74</v>
      </c>
      <c r="AA10" s="22">
        <v>108842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6060793</v>
      </c>
      <c r="D12" s="22"/>
      <c r="E12" s="23">
        <v>55030</v>
      </c>
      <c r="F12" s="24">
        <v>55030</v>
      </c>
      <c r="G12" s="24">
        <v>36143</v>
      </c>
      <c r="H12" s="24">
        <v>44545</v>
      </c>
      <c r="I12" s="24">
        <v>65805</v>
      </c>
      <c r="J12" s="24">
        <v>146493</v>
      </c>
      <c r="K12" s="24">
        <v>25563</v>
      </c>
      <c r="L12" s="24">
        <v>7900</v>
      </c>
      <c r="M12" s="24">
        <v>16863</v>
      </c>
      <c r="N12" s="24">
        <v>50326</v>
      </c>
      <c r="O12" s="24">
        <v>21660</v>
      </c>
      <c r="P12" s="24">
        <v>17307</v>
      </c>
      <c r="Q12" s="24">
        <v>10503</v>
      </c>
      <c r="R12" s="24">
        <v>49470</v>
      </c>
      <c r="S12" s="24">
        <v>7600</v>
      </c>
      <c r="T12" s="24">
        <v>-35044</v>
      </c>
      <c r="U12" s="24"/>
      <c r="V12" s="24">
        <v>-27444</v>
      </c>
      <c r="W12" s="24">
        <v>218845</v>
      </c>
      <c r="X12" s="24">
        <v>55030</v>
      </c>
      <c r="Y12" s="24">
        <v>163815</v>
      </c>
      <c r="Z12" s="6">
        <v>297.68</v>
      </c>
      <c r="AA12" s="22">
        <v>55030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325367</v>
      </c>
      <c r="D15" s="19">
        <f>SUM(D16:D18)</f>
        <v>0</v>
      </c>
      <c r="E15" s="20">
        <f t="shared" si="2"/>
        <v>183467</v>
      </c>
      <c r="F15" s="21">
        <f t="shared" si="2"/>
        <v>183467</v>
      </c>
      <c r="G15" s="21">
        <f t="shared" si="2"/>
        <v>31282</v>
      </c>
      <c r="H15" s="21">
        <f t="shared" si="2"/>
        <v>43082</v>
      </c>
      <c r="I15" s="21">
        <f t="shared" si="2"/>
        <v>26388</v>
      </c>
      <c r="J15" s="21">
        <f t="shared" si="2"/>
        <v>100752</v>
      </c>
      <c r="K15" s="21">
        <f t="shared" si="2"/>
        <v>30461</v>
      </c>
      <c r="L15" s="21">
        <f t="shared" si="2"/>
        <v>66256</v>
      </c>
      <c r="M15" s="21">
        <f t="shared" si="2"/>
        <v>254669</v>
      </c>
      <c r="N15" s="21">
        <f t="shared" si="2"/>
        <v>351386</v>
      </c>
      <c r="O15" s="21">
        <f t="shared" si="2"/>
        <v>384170</v>
      </c>
      <c r="P15" s="21">
        <f t="shared" si="2"/>
        <v>12853</v>
      </c>
      <c r="Q15" s="21">
        <f t="shared" si="2"/>
        <v>2073953</v>
      </c>
      <c r="R15" s="21">
        <f t="shared" si="2"/>
        <v>2470976</v>
      </c>
      <c r="S15" s="21">
        <f t="shared" si="2"/>
        <v>0</v>
      </c>
      <c r="T15" s="21">
        <f t="shared" si="2"/>
        <v>7964780</v>
      </c>
      <c r="U15" s="21">
        <f t="shared" si="2"/>
        <v>0</v>
      </c>
      <c r="V15" s="21">
        <f t="shared" si="2"/>
        <v>7964780</v>
      </c>
      <c r="W15" s="21">
        <f t="shared" si="2"/>
        <v>10887894</v>
      </c>
      <c r="X15" s="21">
        <f t="shared" si="2"/>
        <v>183467</v>
      </c>
      <c r="Y15" s="21">
        <f t="shared" si="2"/>
        <v>10704427</v>
      </c>
      <c r="Z15" s="4">
        <f>+IF(X15&lt;&gt;0,+(Y15/X15)*100,0)</f>
        <v>5834.5244648901435</v>
      </c>
      <c r="AA15" s="19">
        <f>SUM(AA16:AA18)</f>
        <v>183467</v>
      </c>
    </row>
    <row r="16" spans="1:27" ht="12.75">
      <c r="A16" s="5" t="s">
        <v>42</v>
      </c>
      <c r="B16" s="3"/>
      <c r="C16" s="22">
        <v>325367</v>
      </c>
      <c r="D16" s="22"/>
      <c r="E16" s="23">
        <v>183467</v>
      </c>
      <c r="F16" s="24">
        <v>183467</v>
      </c>
      <c r="G16" s="24">
        <v>31282</v>
      </c>
      <c r="H16" s="24">
        <v>43082</v>
      </c>
      <c r="I16" s="24">
        <v>26388</v>
      </c>
      <c r="J16" s="24">
        <v>100752</v>
      </c>
      <c r="K16" s="24">
        <v>30461</v>
      </c>
      <c r="L16" s="24">
        <v>66256</v>
      </c>
      <c r="M16" s="24">
        <v>254669</v>
      </c>
      <c r="N16" s="24">
        <v>351386</v>
      </c>
      <c r="O16" s="24">
        <v>384170</v>
      </c>
      <c r="P16" s="24">
        <v>12853</v>
      </c>
      <c r="Q16" s="24">
        <v>2073953</v>
      </c>
      <c r="R16" s="24">
        <v>2470976</v>
      </c>
      <c r="S16" s="24"/>
      <c r="T16" s="24">
        <v>7964780</v>
      </c>
      <c r="U16" s="24"/>
      <c r="V16" s="24">
        <v>7964780</v>
      </c>
      <c r="W16" s="24">
        <v>10887894</v>
      </c>
      <c r="X16" s="24">
        <v>183467</v>
      </c>
      <c r="Y16" s="24">
        <v>10704427</v>
      </c>
      <c r="Z16" s="6">
        <v>5834.52</v>
      </c>
      <c r="AA16" s="22">
        <v>183467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84498471</v>
      </c>
      <c r="D19" s="19">
        <f>SUM(D20:D23)</f>
        <v>0</v>
      </c>
      <c r="E19" s="20">
        <f t="shared" si="3"/>
        <v>96346215</v>
      </c>
      <c r="F19" s="21">
        <f t="shared" si="3"/>
        <v>101668190</v>
      </c>
      <c r="G19" s="21">
        <f t="shared" si="3"/>
        <v>4094797</v>
      </c>
      <c r="H19" s="21">
        <f t="shared" si="3"/>
        <v>3634037</v>
      </c>
      <c r="I19" s="21">
        <f t="shared" si="3"/>
        <v>4170187</v>
      </c>
      <c r="J19" s="21">
        <f t="shared" si="3"/>
        <v>11899021</v>
      </c>
      <c r="K19" s="21">
        <f t="shared" si="3"/>
        <v>3643196</v>
      </c>
      <c r="L19" s="21">
        <f t="shared" si="3"/>
        <v>3498304</v>
      </c>
      <c r="M19" s="21">
        <f t="shared" si="3"/>
        <v>3870503</v>
      </c>
      <c r="N19" s="21">
        <f t="shared" si="3"/>
        <v>11012003</v>
      </c>
      <c r="O19" s="21">
        <f t="shared" si="3"/>
        <v>3950517</v>
      </c>
      <c r="P19" s="21">
        <f t="shared" si="3"/>
        <v>2917566</v>
      </c>
      <c r="Q19" s="21">
        <f t="shared" si="3"/>
        <v>4236606</v>
      </c>
      <c r="R19" s="21">
        <f t="shared" si="3"/>
        <v>11104689</v>
      </c>
      <c r="S19" s="21">
        <f t="shared" si="3"/>
        <v>3864989</v>
      </c>
      <c r="T19" s="21">
        <f t="shared" si="3"/>
        <v>6447580</v>
      </c>
      <c r="U19" s="21">
        <f t="shared" si="3"/>
        <v>0</v>
      </c>
      <c r="V19" s="21">
        <f t="shared" si="3"/>
        <v>10312569</v>
      </c>
      <c r="W19" s="21">
        <f t="shared" si="3"/>
        <v>44328282</v>
      </c>
      <c r="X19" s="21">
        <f t="shared" si="3"/>
        <v>101668190</v>
      </c>
      <c r="Y19" s="21">
        <f t="shared" si="3"/>
        <v>-57339908</v>
      </c>
      <c r="Z19" s="4">
        <f>+IF(X19&lt;&gt;0,+(Y19/X19)*100,0)</f>
        <v>-56.39906444680485</v>
      </c>
      <c r="AA19" s="19">
        <f>SUM(AA20:AA23)</f>
        <v>101668190</v>
      </c>
    </row>
    <row r="20" spans="1:27" ht="12.75">
      <c r="A20" s="5" t="s">
        <v>46</v>
      </c>
      <c r="B20" s="3"/>
      <c r="C20" s="22">
        <v>30520543</v>
      </c>
      <c r="D20" s="22"/>
      <c r="E20" s="23">
        <v>32998375</v>
      </c>
      <c r="F20" s="24">
        <v>36354616</v>
      </c>
      <c r="G20" s="24">
        <v>2102976</v>
      </c>
      <c r="H20" s="24">
        <v>1711403</v>
      </c>
      <c r="I20" s="24">
        <v>1596742</v>
      </c>
      <c r="J20" s="24">
        <v>5411121</v>
      </c>
      <c r="K20" s="24">
        <v>1655312</v>
      </c>
      <c r="L20" s="24">
        <v>1570831</v>
      </c>
      <c r="M20" s="24">
        <v>1628773</v>
      </c>
      <c r="N20" s="24">
        <v>4854916</v>
      </c>
      <c r="O20" s="24">
        <v>1931888</v>
      </c>
      <c r="P20" s="24">
        <v>1420360</v>
      </c>
      <c r="Q20" s="24">
        <v>2063973</v>
      </c>
      <c r="R20" s="24">
        <v>5416221</v>
      </c>
      <c r="S20" s="24">
        <v>798233</v>
      </c>
      <c r="T20" s="24">
        <v>1757758</v>
      </c>
      <c r="U20" s="24"/>
      <c r="V20" s="24">
        <v>2555991</v>
      </c>
      <c r="W20" s="24">
        <v>18238249</v>
      </c>
      <c r="X20" s="24">
        <v>36354616</v>
      </c>
      <c r="Y20" s="24">
        <v>-18116367</v>
      </c>
      <c r="Z20" s="6">
        <v>-49.83</v>
      </c>
      <c r="AA20" s="22">
        <v>36354616</v>
      </c>
    </row>
    <row r="21" spans="1:27" ht="12.75">
      <c r="A21" s="5" t="s">
        <v>47</v>
      </c>
      <c r="B21" s="3"/>
      <c r="C21" s="22">
        <v>33220420</v>
      </c>
      <c r="D21" s="22"/>
      <c r="E21" s="23">
        <v>43475128</v>
      </c>
      <c r="F21" s="24">
        <v>43640862</v>
      </c>
      <c r="G21" s="24">
        <v>548776</v>
      </c>
      <c r="H21" s="24">
        <v>363484</v>
      </c>
      <c r="I21" s="24">
        <v>950178</v>
      </c>
      <c r="J21" s="24">
        <v>1862438</v>
      </c>
      <c r="K21" s="24">
        <v>443433</v>
      </c>
      <c r="L21" s="24">
        <v>421966</v>
      </c>
      <c r="M21" s="24">
        <v>720473</v>
      </c>
      <c r="N21" s="24">
        <v>1585872</v>
      </c>
      <c r="O21" s="24">
        <v>523641</v>
      </c>
      <c r="P21" s="24">
        <v>-36611</v>
      </c>
      <c r="Q21" s="24">
        <v>632236</v>
      </c>
      <c r="R21" s="24">
        <v>1119266</v>
      </c>
      <c r="S21" s="24">
        <v>1457262</v>
      </c>
      <c r="T21" s="24">
        <v>1563191</v>
      </c>
      <c r="U21" s="24"/>
      <c r="V21" s="24">
        <v>3020453</v>
      </c>
      <c r="W21" s="24">
        <v>7588029</v>
      </c>
      <c r="X21" s="24">
        <v>43640862</v>
      </c>
      <c r="Y21" s="24">
        <v>-36052833</v>
      </c>
      <c r="Z21" s="6">
        <v>-82.61</v>
      </c>
      <c r="AA21" s="22">
        <v>43640862</v>
      </c>
    </row>
    <row r="22" spans="1:27" ht="12.75">
      <c r="A22" s="5" t="s">
        <v>48</v>
      </c>
      <c r="B22" s="3"/>
      <c r="C22" s="25">
        <v>10511785</v>
      </c>
      <c r="D22" s="25"/>
      <c r="E22" s="26">
        <v>11669117</v>
      </c>
      <c r="F22" s="27">
        <v>11669117</v>
      </c>
      <c r="G22" s="27">
        <v>608344</v>
      </c>
      <c r="H22" s="27">
        <v>782157</v>
      </c>
      <c r="I22" s="27">
        <v>788031</v>
      </c>
      <c r="J22" s="27">
        <v>2178532</v>
      </c>
      <c r="K22" s="27">
        <v>742814</v>
      </c>
      <c r="L22" s="27">
        <v>710730</v>
      </c>
      <c r="M22" s="27">
        <v>783536</v>
      </c>
      <c r="N22" s="27">
        <v>2237080</v>
      </c>
      <c r="O22" s="27">
        <v>728064</v>
      </c>
      <c r="P22" s="27">
        <v>772500</v>
      </c>
      <c r="Q22" s="27">
        <v>768450</v>
      </c>
      <c r="R22" s="27">
        <v>2269014</v>
      </c>
      <c r="S22" s="27">
        <v>787127</v>
      </c>
      <c r="T22" s="27">
        <v>788537</v>
      </c>
      <c r="U22" s="27"/>
      <c r="V22" s="27">
        <v>1575664</v>
      </c>
      <c r="W22" s="27">
        <v>8260290</v>
      </c>
      <c r="X22" s="27">
        <v>11669117</v>
      </c>
      <c r="Y22" s="27">
        <v>-3408827</v>
      </c>
      <c r="Z22" s="7">
        <v>-29.21</v>
      </c>
      <c r="AA22" s="25">
        <v>11669117</v>
      </c>
    </row>
    <row r="23" spans="1:27" ht="12.75">
      <c r="A23" s="5" t="s">
        <v>49</v>
      </c>
      <c r="B23" s="3"/>
      <c r="C23" s="22">
        <v>10245723</v>
      </c>
      <c r="D23" s="22"/>
      <c r="E23" s="23">
        <v>8203595</v>
      </c>
      <c r="F23" s="24">
        <v>10003595</v>
      </c>
      <c r="G23" s="24">
        <v>834701</v>
      </c>
      <c r="H23" s="24">
        <v>776993</v>
      </c>
      <c r="I23" s="24">
        <v>835236</v>
      </c>
      <c r="J23" s="24">
        <v>2446930</v>
      </c>
      <c r="K23" s="24">
        <v>801637</v>
      </c>
      <c r="L23" s="24">
        <v>794777</v>
      </c>
      <c r="M23" s="24">
        <v>737721</v>
      </c>
      <c r="N23" s="24">
        <v>2334135</v>
      </c>
      <c r="O23" s="24">
        <v>766924</v>
      </c>
      <c r="P23" s="24">
        <v>761317</v>
      </c>
      <c r="Q23" s="24">
        <v>771947</v>
      </c>
      <c r="R23" s="24">
        <v>2300188</v>
      </c>
      <c r="S23" s="24">
        <v>822367</v>
      </c>
      <c r="T23" s="24">
        <v>2338094</v>
      </c>
      <c r="U23" s="24"/>
      <c r="V23" s="24">
        <v>3160461</v>
      </c>
      <c r="W23" s="24">
        <v>10241714</v>
      </c>
      <c r="X23" s="24">
        <v>10003595</v>
      </c>
      <c r="Y23" s="24">
        <v>238119</v>
      </c>
      <c r="Z23" s="6">
        <v>2.38</v>
      </c>
      <c r="AA23" s="22">
        <v>10003595</v>
      </c>
    </row>
    <row r="24" spans="1:27" ht="12.75">
      <c r="A24" s="2" t="s">
        <v>50</v>
      </c>
      <c r="B24" s="8" t="s">
        <v>51</v>
      </c>
      <c r="C24" s="19">
        <v>50591</v>
      </c>
      <c r="D24" s="19"/>
      <c r="E24" s="20"/>
      <c r="F24" s="21"/>
      <c r="G24" s="21">
        <v>4490</v>
      </c>
      <c r="H24" s="21">
        <v>4735</v>
      </c>
      <c r="I24" s="21">
        <v>698</v>
      </c>
      <c r="J24" s="21">
        <v>9923</v>
      </c>
      <c r="K24" s="21">
        <v>698</v>
      </c>
      <c r="L24" s="21">
        <v>698</v>
      </c>
      <c r="M24" s="21">
        <v>698</v>
      </c>
      <c r="N24" s="21">
        <v>2094</v>
      </c>
      <c r="O24" s="21">
        <v>803</v>
      </c>
      <c r="P24" s="21">
        <v>2626</v>
      </c>
      <c r="Q24" s="21"/>
      <c r="R24" s="21">
        <v>3429</v>
      </c>
      <c r="S24" s="21">
        <v>698</v>
      </c>
      <c r="T24" s="21"/>
      <c r="U24" s="21"/>
      <c r="V24" s="21">
        <v>698</v>
      </c>
      <c r="W24" s="21">
        <v>16144</v>
      </c>
      <c r="X24" s="21"/>
      <c r="Y24" s="21">
        <v>16144</v>
      </c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761908490</v>
      </c>
      <c r="D25" s="40">
        <f>+D5+D9+D15+D19+D24</f>
        <v>0</v>
      </c>
      <c r="E25" s="41">
        <f t="shared" si="4"/>
        <v>907210413</v>
      </c>
      <c r="F25" s="42">
        <f t="shared" si="4"/>
        <v>865493284</v>
      </c>
      <c r="G25" s="42">
        <f t="shared" si="4"/>
        <v>10449058</v>
      </c>
      <c r="H25" s="42">
        <f t="shared" si="4"/>
        <v>8264550</v>
      </c>
      <c r="I25" s="42">
        <f t="shared" si="4"/>
        <v>172975240</v>
      </c>
      <c r="J25" s="42">
        <f t="shared" si="4"/>
        <v>191688848</v>
      </c>
      <c r="K25" s="42">
        <f t="shared" si="4"/>
        <v>21027391</v>
      </c>
      <c r="L25" s="42">
        <f t="shared" si="4"/>
        <v>122240068</v>
      </c>
      <c r="M25" s="42">
        <f t="shared" si="4"/>
        <v>-18050662</v>
      </c>
      <c r="N25" s="42">
        <f t="shared" si="4"/>
        <v>125216797</v>
      </c>
      <c r="O25" s="42">
        <f t="shared" si="4"/>
        <v>10429026</v>
      </c>
      <c r="P25" s="42">
        <f t="shared" si="4"/>
        <v>-12414075</v>
      </c>
      <c r="Q25" s="42">
        <f t="shared" si="4"/>
        <v>90689265</v>
      </c>
      <c r="R25" s="42">
        <f t="shared" si="4"/>
        <v>88704216</v>
      </c>
      <c r="S25" s="42">
        <f t="shared" si="4"/>
        <v>28361600</v>
      </c>
      <c r="T25" s="42">
        <f t="shared" si="4"/>
        <v>38504199</v>
      </c>
      <c r="U25" s="42">
        <f t="shared" si="4"/>
        <v>0</v>
      </c>
      <c r="V25" s="42">
        <f t="shared" si="4"/>
        <v>66865799</v>
      </c>
      <c r="W25" s="42">
        <f t="shared" si="4"/>
        <v>472475660</v>
      </c>
      <c r="X25" s="42">
        <f t="shared" si="4"/>
        <v>865493284</v>
      </c>
      <c r="Y25" s="42">
        <f t="shared" si="4"/>
        <v>-393017624</v>
      </c>
      <c r="Z25" s="43">
        <f>+IF(X25&lt;&gt;0,+(Y25/X25)*100,0)</f>
        <v>-45.409667673400456</v>
      </c>
      <c r="AA25" s="40">
        <f>+AA5+AA9+AA15+AA19+AA24</f>
        <v>865493284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373865208</v>
      </c>
      <c r="D28" s="19">
        <f>SUM(D29:D31)</f>
        <v>0</v>
      </c>
      <c r="E28" s="20">
        <f t="shared" si="5"/>
        <v>193738183</v>
      </c>
      <c r="F28" s="21">
        <f t="shared" si="5"/>
        <v>209409807</v>
      </c>
      <c r="G28" s="21">
        <f t="shared" si="5"/>
        <v>21834793</v>
      </c>
      <c r="H28" s="21">
        <f t="shared" si="5"/>
        <v>18865478</v>
      </c>
      <c r="I28" s="21">
        <f t="shared" si="5"/>
        <v>8222225</v>
      </c>
      <c r="J28" s="21">
        <f t="shared" si="5"/>
        <v>48922496</v>
      </c>
      <c r="K28" s="21">
        <f t="shared" si="5"/>
        <v>11773184</v>
      </c>
      <c r="L28" s="21">
        <f t="shared" si="5"/>
        <v>10323599</v>
      </c>
      <c r="M28" s="21">
        <f t="shared" si="5"/>
        <v>12025928</v>
      </c>
      <c r="N28" s="21">
        <f t="shared" si="5"/>
        <v>34122711</v>
      </c>
      <c r="O28" s="21">
        <f t="shared" si="5"/>
        <v>14617936</v>
      </c>
      <c r="P28" s="21">
        <f t="shared" si="5"/>
        <v>11986063</v>
      </c>
      <c r="Q28" s="21">
        <f t="shared" si="5"/>
        <v>11800417</v>
      </c>
      <c r="R28" s="21">
        <f t="shared" si="5"/>
        <v>38404416</v>
      </c>
      <c r="S28" s="21">
        <f t="shared" si="5"/>
        <v>7345519</v>
      </c>
      <c r="T28" s="21">
        <f t="shared" si="5"/>
        <v>12543073</v>
      </c>
      <c r="U28" s="21">
        <f t="shared" si="5"/>
        <v>0</v>
      </c>
      <c r="V28" s="21">
        <f t="shared" si="5"/>
        <v>19888592</v>
      </c>
      <c r="W28" s="21">
        <f t="shared" si="5"/>
        <v>141338215</v>
      </c>
      <c r="X28" s="21">
        <f t="shared" si="5"/>
        <v>209409807</v>
      </c>
      <c r="Y28" s="21">
        <f t="shared" si="5"/>
        <v>-68071592</v>
      </c>
      <c r="Z28" s="4">
        <f>+IF(X28&lt;&gt;0,+(Y28/X28)*100,0)</f>
        <v>-32.506401192566884</v>
      </c>
      <c r="AA28" s="19">
        <f>SUM(AA29:AA31)</f>
        <v>209409807</v>
      </c>
    </row>
    <row r="29" spans="1:27" ht="12.75">
      <c r="A29" s="5" t="s">
        <v>32</v>
      </c>
      <c r="B29" s="3"/>
      <c r="C29" s="22">
        <v>59486953</v>
      </c>
      <c r="D29" s="22"/>
      <c r="E29" s="23">
        <v>43551552</v>
      </c>
      <c r="F29" s="24">
        <v>45069517</v>
      </c>
      <c r="G29" s="24">
        <v>3841511</v>
      </c>
      <c r="H29" s="24">
        <v>3547349</v>
      </c>
      <c r="I29" s="24">
        <v>2947704</v>
      </c>
      <c r="J29" s="24">
        <v>10336564</v>
      </c>
      <c r="K29" s="24">
        <v>4269967</v>
      </c>
      <c r="L29" s="24">
        <v>4505630</v>
      </c>
      <c r="M29" s="24">
        <v>5392082</v>
      </c>
      <c r="N29" s="24">
        <v>14167679</v>
      </c>
      <c r="O29" s="24">
        <v>4835696</v>
      </c>
      <c r="P29" s="24">
        <v>3491019</v>
      </c>
      <c r="Q29" s="24">
        <v>3341181</v>
      </c>
      <c r="R29" s="24">
        <v>11667896</v>
      </c>
      <c r="S29" s="24">
        <v>3206874</v>
      </c>
      <c r="T29" s="24">
        <v>4262368</v>
      </c>
      <c r="U29" s="24"/>
      <c r="V29" s="24">
        <v>7469242</v>
      </c>
      <c r="W29" s="24">
        <v>43641381</v>
      </c>
      <c r="X29" s="24">
        <v>45069517</v>
      </c>
      <c r="Y29" s="24">
        <v>-1428136</v>
      </c>
      <c r="Z29" s="6">
        <v>-3.17</v>
      </c>
      <c r="AA29" s="22">
        <v>45069517</v>
      </c>
    </row>
    <row r="30" spans="1:27" ht="12.75">
      <c r="A30" s="5" t="s">
        <v>33</v>
      </c>
      <c r="B30" s="3"/>
      <c r="C30" s="25">
        <v>272450062</v>
      </c>
      <c r="D30" s="25"/>
      <c r="E30" s="26">
        <v>148681853</v>
      </c>
      <c r="F30" s="27">
        <v>161837856</v>
      </c>
      <c r="G30" s="27">
        <v>17810919</v>
      </c>
      <c r="H30" s="27">
        <v>15093667</v>
      </c>
      <c r="I30" s="27">
        <v>5097818</v>
      </c>
      <c r="J30" s="27">
        <v>38002404</v>
      </c>
      <c r="K30" s="27">
        <v>7329569</v>
      </c>
      <c r="L30" s="27">
        <v>5569312</v>
      </c>
      <c r="M30" s="27">
        <v>6431415</v>
      </c>
      <c r="N30" s="27">
        <v>19330296</v>
      </c>
      <c r="O30" s="27">
        <v>9527414</v>
      </c>
      <c r="P30" s="27">
        <v>8289261</v>
      </c>
      <c r="Q30" s="27">
        <v>8292704</v>
      </c>
      <c r="R30" s="27">
        <v>26109379</v>
      </c>
      <c r="S30" s="27">
        <v>3974732</v>
      </c>
      <c r="T30" s="27">
        <v>8122664</v>
      </c>
      <c r="U30" s="27"/>
      <c r="V30" s="27">
        <v>12097396</v>
      </c>
      <c r="W30" s="27">
        <v>95539475</v>
      </c>
      <c r="X30" s="27">
        <v>161837856</v>
      </c>
      <c r="Y30" s="27">
        <v>-66298381</v>
      </c>
      <c r="Z30" s="7">
        <v>-40.97</v>
      </c>
      <c r="AA30" s="25">
        <v>161837856</v>
      </c>
    </row>
    <row r="31" spans="1:27" ht="12.75">
      <c r="A31" s="5" t="s">
        <v>34</v>
      </c>
      <c r="B31" s="3"/>
      <c r="C31" s="22">
        <v>41928193</v>
      </c>
      <c r="D31" s="22"/>
      <c r="E31" s="23">
        <v>1504778</v>
      </c>
      <c r="F31" s="24">
        <v>2502434</v>
      </c>
      <c r="G31" s="24">
        <v>182363</v>
      </c>
      <c r="H31" s="24">
        <v>224462</v>
      </c>
      <c r="I31" s="24">
        <v>176703</v>
      </c>
      <c r="J31" s="24">
        <v>583528</v>
      </c>
      <c r="K31" s="24">
        <v>173648</v>
      </c>
      <c r="L31" s="24">
        <v>248657</v>
      </c>
      <c r="M31" s="24">
        <v>202431</v>
      </c>
      <c r="N31" s="24">
        <v>624736</v>
      </c>
      <c r="O31" s="24">
        <v>254826</v>
      </c>
      <c r="P31" s="24">
        <v>205783</v>
      </c>
      <c r="Q31" s="24">
        <v>166532</v>
      </c>
      <c r="R31" s="24">
        <v>627141</v>
      </c>
      <c r="S31" s="24">
        <v>163913</v>
      </c>
      <c r="T31" s="24">
        <v>158041</v>
      </c>
      <c r="U31" s="24"/>
      <c r="V31" s="24">
        <v>321954</v>
      </c>
      <c r="W31" s="24">
        <v>2157359</v>
      </c>
      <c r="X31" s="24">
        <v>2502434</v>
      </c>
      <c r="Y31" s="24">
        <v>-345075</v>
      </c>
      <c r="Z31" s="6">
        <v>-13.79</v>
      </c>
      <c r="AA31" s="22">
        <v>2502434</v>
      </c>
    </row>
    <row r="32" spans="1:27" ht="12.75">
      <c r="A32" s="2" t="s">
        <v>35</v>
      </c>
      <c r="B32" s="3"/>
      <c r="C32" s="19">
        <f aca="true" t="shared" si="6" ref="C32:Y32">SUM(C33:C37)</f>
        <v>45103700</v>
      </c>
      <c r="D32" s="19">
        <f>SUM(D33:D37)</f>
        <v>0</v>
      </c>
      <c r="E32" s="20">
        <f t="shared" si="6"/>
        <v>44935250</v>
      </c>
      <c r="F32" s="21">
        <f t="shared" si="6"/>
        <v>49708007</v>
      </c>
      <c r="G32" s="21">
        <f t="shared" si="6"/>
        <v>6267471</v>
      </c>
      <c r="H32" s="21">
        <f t="shared" si="6"/>
        <v>3892218</v>
      </c>
      <c r="I32" s="21">
        <f t="shared" si="6"/>
        <v>3411825</v>
      </c>
      <c r="J32" s="21">
        <f t="shared" si="6"/>
        <v>13571514</v>
      </c>
      <c r="K32" s="21">
        <f t="shared" si="6"/>
        <v>2741069</v>
      </c>
      <c r="L32" s="21">
        <f t="shared" si="6"/>
        <v>3592563</v>
      </c>
      <c r="M32" s="21">
        <f t="shared" si="6"/>
        <v>5727681</v>
      </c>
      <c r="N32" s="21">
        <f t="shared" si="6"/>
        <v>12061313</v>
      </c>
      <c r="O32" s="21">
        <f t="shared" si="6"/>
        <v>3836229</v>
      </c>
      <c r="P32" s="21">
        <f t="shared" si="6"/>
        <v>3515660</v>
      </c>
      <c r="Q32" s="21">
        <f t="shared" si="6"/>
        <v>4226001</v>
      </c>
      <c r="R32" s="21">
        <f t="shared" si="6"/>
        <v>11577890</v>
      </c>
      <c r="S32" s="21">
        <f t="shared" si="6"/>
        <v>2508191</v>
      </c>
      <c r="T32" s="21">
        <f t="shared" si="6"/>
        <v>2607721</v>
      </c>
      <c r="U32" s="21">
        <f t="shared" si="6"/>
        <v>0</v>
      </c>
      <c r="V32" s="21">
        <f t="shared" si="6"/>
        <v>5115912</v>
      </c>
      <c r="W32" s="21">
        <f t="shared" si="6"/>
        <v>42326629</v>
      </c>
      <c r="X32" s="21">
        <f t="shared" si="6"/>
        <v>49708007</v>
      </c>
      <c r="Y32" s="21">
        <f t="shared" si="6"/>
        <v>-7381378</v>
      </c>
      <c r="Z32" s="4">
        <f>+IF(X32&lt;&gt;0,+(Y32/X32)*100,0)</f>
        <v>-14.849474854222178</v>
      </c>
      <c r="AA32" s="19">
        <f>SUM(AA33:AA37)</f>
        <v>49708007</v>
      </c>
    </row>
    <row r="33" spans="1:27" ht="12.75">
      <c r="A33" s="5" t="s">
        <v>36</v>
      </c>
      <c r="B33" s="3"/>
      <c r="C33" s="22">
        <v>5867174</v>
      </c>
      <c r="D33" s="22"/>
      <c r="E33" s="23">
        <v>5594044</v>
      </c>
      <c r="F33" s="24">
        <v>5540166</v>
      </c>
      <c r="G33" s="24">
        <v>1805164</v>
      </c>
      <c r="H33" s="24">
        <v>1312624</v>
      </c>
      <c r="I33" s="24">
        <v>941876</v>
      </c>
      <c r="J33" s="24">
        <v>4059664</v>
      </c>
      <c r="K33" s="24">
        <v>1001125</v>
      </c>
      <c r="L33" s="24">
        <v>877856</v>
      </c>
      <c r="M33" s="24">
        <v>1078064</v>
      </c>
      <c r="N33" s="24">
        <v>2957045</v>
      </c>
      <c r="O33" s="24">
        <v>1012149</v>
      </c>
      <c r="P33" s="24">
        <v>922061</v>
      </c>
      <c r="Q33" s="24">
        <v>887520</v>
      </c>
      <c r="R33" s="24">
        <v>2821730</v>
      </c>
      <c r="S33" s="24">
        <v>865476</v>
      </c>
      <c r="T33" s="24">
        <v>885720</v>
      </c>
      <c r="U33" s="24"/>
      <c r="V33" s="24">
        <v>1751196</v>
      </c>
      <c r="W33" s="24">
        <v>11589635</v>
      </c>
      <c r="X33" s="24">
        <v>5540166</v>
      </c>
      <c r="Y33" s="24">
        <v>6049469</v>
      </c>
      <c r="Z33" s="6">
        <v>109.19</v>
      </c>
      <c r="AA33" s="22">
        <v>5540166</v>
      </c>
    </row>
    <row r="34" spans="1:27" ht="12.75">
      <c r="A34" s="5" t="s">
        <v>37</v>
      </c>
      <c r="B34" s="3"/>
      <c r="C34" s="22">
        <v>6897614</v>
      </c>
      <c r="D34" s="22"/>
      <c r="E34" s="23">
        <v>4911877</v>
      </c>
      <c r="F34" s="24">
        <v>5811877</v>
      </c>
      <c r="G34" s="24">
        <v>4399</v>
      </c>
      <c r="H34" s="24"/>
      <c r="I34" s="24"/>
      <c r="J34" s="24">
        <v>4399</v>
      </c>
      <c r="K34" s="24"/>
      <c r="L34" s="24">
        <v>900</v>
      </c>
      <c r="M34" s="24"/>
      <c r="N34" s="24">
        <v>900</v>
      </c>
      <c r="O34" s="24">
        <v>9401</v>
      </c>
      <c r="P34" s="24">
        <v>-1800</v>
      </c>
      <c r="Q34" s="24">
        <v>11522</v>
      </c>
      <c r="R34" s="24">
        <v>19123</v>
      </c>
      <c r="S34" s="24"/>
      <c r="T34" s="24">
        <v>29039</v>
      </c>
      <c r="U34" s="24"/>
      <c r="V34" s="24">
        <v>29039</v>
      </c>
      <c r="W34" s="24">
        <v>53461</v>
      </c>
      <c r="X34" s="24">
        <v>5811877</v>
      </c>
      <c r="Y34" s="24">
        <v>-5758416</v>
      </c>
      <c r="Z34" s="6">
        <v>-99.08</v>
      </c>
      <c r="AA34" s="22">
        <v>5811877</v>
      </c>
    </row>
    <row r="35" spans="1:27" ht="12.75">
      <c r="A35" s="5" t="s">
        <v>38</v>
      </c>
      <c r="B35" s="3"/>
      <c r="C35" s="22">
        <v>32338912</v>
      </c>
      <c r="D35" s="22"/>
      <c r="E35" s="23">
        <v>34429329</v>
      </c>
      <c r="F35" s="24">
        <v>38355964</v>
      </c>
      <c r="G35" s="24">
        <v>4457908</v>
      </c>
      <c r="H35" s="24">
        <v>2579594</v>
      </c>
      <c r="I35" s="24">
        <v>2469949</v>
      </c>
      <c r="J35" s="24">
        <v>9507451</v>
      </c>
      <c r="K35" s="24">
        <v>1739944</v>
      </c>
      <c r="L35" s="24">
        <v>2713807</v>
      </c>
      <c r="M35" s="24">
        <v>4649617</v>
      </c>
      <c r="N35" s="24">
        <v>9103368</v>
      </c>
      <c r="O35" s="24">
        <v>2814679</v>
      </c>
      <c r="P35" s="24">
        <v>2595399</v>
      </c>
      <c r="Q35" s="24">
        <v>3326959</v>
      </c>
      <c r="R35" s="24">
        <v>8737037</v>
      </c>
      <c r="S35" s="24">
        <v>1642715</v>
      </c>
      <c r="T35" s="24">
        <v>1692962</v>
      </c>
      <c r="U35" s="24"/>
      <c r="V35" s="24">
        <v>3335677</v>
      </c>
      <c r="W35" s="24">
        <v>30683533</v>
      </c>
      <c r="X35" s="24">
        <v>38355964</v>
      </c>
      <c r="Y35" s="24">
        <v>-7672431</v>
      </c>
      <c r="Z35" s="6">
        <v>-20</v>
      </c>
      <c r="AA35" s="22">
        <v>38355964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21825702</v>
      </c>
      <c r="D38" s="19">
        <f>SUM(D39:D41)</f>
        <v>0</v>
      </c>
      <c r="E38" s="20">
        <f t="shared" si="7"/>
        <v>31097063</v>
      </c>
      <c r="F38" s="21">
        <f t="shared" si="7"/>
        <v>32484736</v>
      </c>
      <c r="G38" s="21">
        <f t="shared" si="7"/>
        <v>2832565</v>
      </c>
      <c r="H38" s="21">
        <f t="shared" si="7"/>
        <v>1972721</v>
      </c>
      <c r="I38" s="21">
        <f t="shared" si="7"/>
        <v>1890937</v>
      </c>
      <c r="J38" s="21">
        <f t="shared" si="7"/>
        <v>6696223</v>
      </c>
      <c r="K38" s="21">
        <f t="shared" si="7"/>
        <v>2130533</v>
      </c>
      <c r="L38" s="21">
        <f t="shared" si="7"/>
        <v>2393278</v>
      </c>
      <c r="M38" s="21">
        <f t="shared" si="7"/>
        <v>3234679</v>
      </c>
      <c r="N38" s="21">
        <f t="shared" si="7"/>
        <v>7758490</v>
      </c>
      <c r="O38" s="21">
        <f t="shared" si="7"/>
        <v>3355917</v>
      </c>
      <c r="P38" s="21">
        <f t="shared" si="7"/>
        <v>2615352</v>
      </c>
      <c r="Q38" s="21">
        <f t="shared" si="7"/>
        <v>2096209</v>
      </c>
      <c r="R38" s="21">
        <f t="shared" si="7"/>
        <v>8067478</v>
      </c>
      <c r="S38" s="21">
        <f t="shared" si="7"/>
        <v>2289227</v>
      </c>
      <c r="T38" s="21">
        <f t="shared" si="7"/>
        <v>2258368</v>
      </c>
      <c r="U38" s="21">
        <f t="shared" si="7"/>
        <v>0</v>
      </c>
      <c r="V38" s="21">
        <f t="shared" si="7"/>
        <v>4547595</v>
      </c>
      <c r="W38" s="21">
        <f t="shared" si="7"/>
        <v>27069786</v>
      </c>
      <c r="X38" s="21">
        <f t="shared" si="7"/>
        <v>32484736</v>
      </c>
      <c r="Y38" s="21">
        <f t="shared" si="7"/>
        <v>-5414950</v>
      </c>
      <c r="Z38" s="4">
        <f>+IF(X38&lt;&gt;0,+(Y38/X38)*100,0)</f>
        <v>-16.669213503843775</v>
      </c>
      <c r="AA38" s="19">
        <f>SUM(AA39:AA41)</f>
        <v>32484736</v>
      </c>
    </row>
    <row r="39" spans="1:27" ht="12.75">
      <c r="A39" s="5" t="s">
        <v>42</v>
      </c>
      <c r="B39" s="3"/>
      <c r="C39" s="22">
        <v>7050769</v>
      </c>
      <c r="D39" s="22"/>
      <c r="E39" s="23">
        <v>19024332</v>
      </c>
      <c r="F39" s="24">
        <v>18248737</v>
      </c>
      <c r="G39" s="24">
        <v>1523481</v>
      </c>
      <c r="H39" s="24">
        <v>1334292</v>
      </c>
      <c r="I39" s="24">
        <v>1175738</v>
      </c>
      <c r="J39" s="24">
        <v>4033511</v>
      </c>
      <c r="K39" s="24">
        <v>1227301</v>
      </c>
      <c r="L39" s="24">
        <v>1399694</v>
      </c>
      <c r="M39" s="24">
        <v>2280614</v>
      </c>
      <c r="N39" s="24">
        <v>4907609</v>
      </c>
      <c r="O39" s="24">
        <v>1413595</v>
      </c>
      <c r="P39" s="24">
        <v>1432550</v>
      </c>
      <c r="Q39" s="24">
        <v>1346537</v>
      </c>
      <c r="R39" s="24">
        <v>4192682</v>
      </c>
      <c r="S39" s="24">
        <v>1688334</v>
      </c>
      <c r="T39" s="24">
        <v>1226348</v>
      </c>
      <c r="U39" s="24"/>
      <c r="V39" s="24">
        <v>2914682</v>
      </c>
      <c r="W39" s="24">
        <v>16048484</v>
      </c>
      <c r="X39" s="24">
        <v>18248737</v>
      </c>
      <c r="Y39" s="24">
        <v>-2200253</v>
      </c>
      <c r="Z39" s="6">
        <v>-12.06</v>
      </c>
      <c r="AA39" s="22">
        <v>18248737</v>
      </c>
    </row>
    <row r="40" spans="1:27" ht="12.75">
      <c r="A40" s="5" t="s">
        <v>43</v>
      </c>
      <c r="B40" s="3"/>
      <c r="C40" s="22">
        <v>14774933</v>
      </c>
      <c r="D40" s="22"/>
      <c r="E40" s="23">
        <v>12072731</v>
      </c>
      <c r="F40" s="24">
        <v>14235999</v>
      </c>
      <c r="G40" s="24">
        <v>1309084</v>
      </c>
      <c r="H40" s="24">
        <v>638429</v>
      </c>
      <c r="I40" s="24">
        <v>715199</v>
      </c>
      <c r="J40" s="24">
        <v>2662712</v>
      </c>
      <c r="K40" s="24">
        <v>903232</v>
      </c>
      <c r="L40" s="24">
        <v>993584</v>
      </c>
      <c r="M40" s="24">
        <v>954065</v>
      </c>
      <c r="N40" s="24">
        <v>2850881</v>
      </c>
      <c r="O40" s="24">
        <v>1942322</v>
      </c>
      <c r="P40" s="24">
        <v>1182802</v>
      </c>
      <c r="Q40" s="24">
        <v>749672</v>
      </c>
      <c r="R40" s="24">
        <v>3874796</v>
      </c>
      <c r="S40" s="24">
        <v>600893</v>
      </c>
      <c r="T40" s="24">
        <v>1032020</v>
      </c>
      <c r="U40" s="24"/>
      <c r="V40" s="24">
        <v>1632913</v>
      </c>
      <c r="W40" s="24">
        <v>11021302</v>
      </c>
      <c r="X40" s="24">
        <v>14235999</v>
      </c>
      <c r="Y40" s="24">
        <v>-3214697</v>
      </c>
      <c r="Z40" s="6">
        <v>-22.58</v>
      </c>
      <c r="AA40" s="22">
        <v>14235999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144190770</v>
      </c>
      <c r="D42" s="19">
        <f>SUM(D43:D46)</f>
        <v>0</v>
      </c>
      <c r="E42" s="20">
        <f t="shared" si="8"/>
        <v>258356141</v>
      </c>
      <c r="F42" s="21">
        <f t="shared" si="8"/>
        <v>242349074</v>
      </c>
      <c r="G42" s="21">
        <f t="shared" si="8"/>
        <v>21004219</v>
      </c>
      <c r="H42" s="21">
        <f t="shared" si="8"/>
        <v>14950443</v>
      </c>
      <c r="I42" s="21">
        <f t="shared" si="8"/>
        <v>7649078</v>
      </c>
      <c r="J42" s="21">
        <f t="shared" si="8"/>
        <v>43603740</v>
      </c>
      <c r="K42" s="21">
        <f t="shared" si="8"/>
        <v>12205039</v>
      </c>
      <c r="L42" s="21">
        <f t="shared" si="8"/>
        <v>4875551</v>
      </c>
      <c r="M42" s="21">
        <f t="shared" si="8"/>
        <v>26397571</v>
      </c>
      <c r="N42" s="21">
        <f t="shared" si="8"/>
        <v>43478161</v>
      </c>
      <c r="O42" s="21">
        <f t="shared" si="8"/>
        <v>13539345</v>
      </c>
      <c r="P42" s="21">
        <f t="shared" si="8"/>
        <v>9185591</v>
      </c>
      <c r="Q42" s="21">
        <f t="shared" si="8"/>
        <v>17354323</v>
      </c>
      <c r="R42" s="21">
        <f t="shared" si="8"/>
        <v>40079259</v>
      </c>
      <c r="S42" s="21">
        <f t="shared" si="8"/>
        <v>4638014</v>
      </c>
      <c r="T42" s="21">
        <f t="shared" si="8"/>
        <v>9089238</v>
      </c>
      <c r="U42" s="21">
        <f t="shared" si="8"/>
        <v>0</v>
      </c>
      <c r="V42" s="21">
        <f t="shared" si="8"/>
        <v>13727252</v>
      </c>
      <c r="W42" s="21">
        <f t="shared" si="8"/>
        <v>140888412</v>
      </c>
      <c r="X42" s="21">
        <f t="shared" si="8"/>
        <v>242349074</v>
      </c>
      <c r="Y42" s="21">
        <f t="shared" si="8"/>
        <v>-101460662</v>
      </c>
      <c r="Z42" s="4">
        <f>+IF(X42&lt;&gt;0,+(Y42/X42)*100,0)</f>
        <v>-41.865504301452376</v>
      </c>
      <c r="AA42" s="19">
        <f>SUM(AA43:AA46)</f>
        <v>242349074</v>
      </c>
    </row>
    <row r="43" spans="1:27" ht="12.75">
      <c r="A43" s="5" t="s">
        <v>46</v>
      </c>
      <c r="B43" s="3"/>
      <c r="C43" s="22">
        <v>100677051</v>
      </c>
      <c r="D43" s="22"/>
      <c r="E43" s="23">
        <v>141292513</v>
      </c>
      <c r="F43" s="24">
        <v>123875210</v>
      </c>
      <c r="G43" s="24">
        <v>14716775</v>
      </c>
      <c r="H43" s="24">
        <v>7461140</v>
      </c>
      <c r="I43" s="24">
        <v>1431312</v>
      </c>
      <c r="J43" s="24">
        <v>23609227</v>
      </c>
      <c r="K43" s="24">
        <v>6577892</v>
      </c>
      <c r="L43" s="24">
        <v>-708877</v>
      </c>
      <c r="M43" s="24">
        <v>15971072</v>
      </c>
      <c r="N43" s="24">
        <v>21840087</v>
      </c>
      <c r="O43" s="24">
        <v>6808072</v>
      </c>
      <c r="P43" s="24">
        <v>4020495</v>
      </c>
      <c r="Q43" s="24">
        <v>10216022</v>
      </c>
      <c r="R43" s="24">
        <v>21044589</v>
      </c>
      <c r="S43" s="24">
        <v>951989</v>
      </c>
      <c r="T43" s="24">
        <v>2056588</v>
      </c>
      <c r="U43" s="24"/>
      <c r="V43" s="24">
        <v>3008577</v>
      </c>
      <c r="W43" s="24">
        <v>69502480</v>
      </c>
      <c r="X43" s="24">
        <v>123875210</v>
      </c>
      <c r="Y43" s="24">
        <v>-54372730</v>
      </c>
      <c r="Z43" s="6">
        <v>-43.89</v>
      </c>
      <c r="AA43" s="22">
        <v>123875210</v>
      </c>
    </row>
    <row r="44" spans="1:27" ht="12.75">
      <c r="A44" s="5" t="s">
        <v>47</v>
      </c>
      <c r="B44" s="3"/>
      <c r="C44" s="22">
        <v>39497091</v>
      </c>
      <c r="D44" s="22"/>
      <c r="E44" s="23">
        <v>105142041</v>
      </c>
      <c r="F44" s="24">
        <v>102070537</v>
      </c>
      <c r="G44" s="24">
        <v>5088121</v>
      </c>
      <c r="H44" s="24">
        <v>6019064</v>
      </c>
      <c r="I44" s="24">
        <v>5203474</v>
      </c>
      <c r="J44" s="24">
        <v>16310659</v>
      </c>
      <c r="K44" s="24">
        <v>5496721</v>
      </c>
      <c r="L44" s="24">
        <v>4633863</v>
      </c>
      <c r="M44" s="24">
        <v>9540815</v>
      </c>
      <c r="N44" s="24">
        <v>19671399</v>
      </c>
      <c r="O44" s="24">
        <v>4975052</v>
      </c>
      <c r="P44" s="24">
        <v>4302612</v>
      </c>
      <c r="Q44" s="24">
        <v>6063887</v>
      </c>
      <c r="R44" s="24">
        <v>15341551</v>
      </c>
      <c r="S44" s="24">
        <v>2876164</v>
      </c>
      <c r="T44" s="24">
        <v>6199316</v>
      </c>
      <c r="U44" s="24"/>
      <c r="V44" s="24">
        <v>9075480</v>
      </c>
      <c r="W44" s="24">
        <v>60399089</v>
      </c>
      <c r="X44" s="24">
        <v>102070537</v>
      </c>
      <c r="Y44" s="24">
        <v>-41671448</v>
      </c>
      <c r="Z44" s="6">
        <v>-40.83</v>
      </c>
      <c r="AA44" s="22">
        <v>102070537</v>
      </c>
    </row>
    <row r="45" spans="1:27" ht="12.75">
      <c r="A45" s="5" t="s">
        <v>48</v>
      </c>
      <c r="B45" s="3"/>
      <c r="C45" s="25">
        <v>1411342</v>
      </c>
      <c r="D45" s="25"/>
      <c r="E45" s="26">
        <v>1073015</v>
      </c>
      <c r="F45" s="27">
        <v>3140568</v>
      </c>
      <c r="G45" s="27">
        <v>140438</v>
      </c>
      <c r="H45" s="27">
        <v>132892</v>
      </c>
      <c r="I45" s="27">
        <v>133823</v>
      </c>
      <c r="J45" s="27">
        <v>407153</v>
      </c>
      <c r="K45" s="27">
        <v>146384</v>
      </c>
      <c r="L45" s="27">
        <v>142186</v>
      </c>
      <c r="M45" s="27">
        <v>141145</v>
      </c>
      <c r="N45" s="27">
        <v>429715</v>
      </c>
      <c r="O45" s="27">
        <v>203606</v>
      </c>
      <c r="P45" s="27">
        <v>207475</v>
      </c>
      <c r="Q45" s="27">
        <v>201391</v>
      </c>
      <c r="R45" s="27">
        <v>612472</v>
      </c>
      <c r="S45" s="27">
        <v>135360</v>
      </c>
      <c r="T45" s="27">
        <v>135636</v>
      </c>
      <c r="U45" s="27"/>
      <c r="V45" s="27">
        <v>270996</v>
      </c>
      <c r="W45" s="27">
        <v>1720336</v>
      </c>
      <c r="X45" s="27">
        <v>3140568</v>
      </c>
      <c r="Y45" s="27">
        <v>-1420232</v>
      </c>
      <c r="Z45" s="7">
        <v>-45.22</v>
      </c>
      <c r="AA45" s="25">
        <v>3140568</v>
      </c>
    </row>
    <row r="46" spans="1:27" ht="12.75">
      <c r="A46" s="5" t="s">
        <v>49</v>
      </c>
      <c r="B46" s="3"/>
      <c r="C46" s="22">
        <v>2605286</v>
      </c>
      <c r="D46" s="22"/>
      <c r="E46" s="23">
        <v>10848572</v>
      </c>
      <c r="F46" s="24">
        <v>13262759</v>
      </c>
      <c r="G46" s="24">
        <v>1058885</v>
      </c>
      <c r="H46" s="24">
        <v>1337347</v>
      </c>
      <c r="I46" s="24">
        <v>880469</v>
      </c>
      <c r="J46" s="24">
        <v>3276701</v>
      </c>
      <c r="K46" s="24">
        <v>-15958</v>
      </c>
      <c r="L46" s="24">
        <v>808379</v>
      </c>
      <c r="M46" s="24">
        <v>744539</v>
      </c>
      <c r="N46" s="24">
        <v>1536960</v>
      </c>
      <c r="O46" s="24">
        <v>1552615</v>
      </c>
      <c r="P46" s="24">
        <v>655009</v>
      </c>
      <c r="Q46" s="24">
        <v>873023</v>
      </c>
      <c r="R46" s="24">
        <v>3080647</v>
      </c>
      <c r="S46" s="24">
        <v>674501</v>
      </c>
      <c r="T46" s="24">
        <v>697698</v>
      </c>
      <c r="U46" s="24"/>
      <c r="V46" s="24">
        <v>1372199</v>
      </c>
      <c r="W46" s="24">
        <v>9266507</v>
      </c>
      <c r="X46" s="24">
        <v>13262759</v>
      </c>
      <c r="Y46" s="24">
        <v>-3996252</v>
      </c>
      <c r="Z46" s="6">
        <v>-30.13</v>
      </c>
      <c r="AA46" s="22">
        <v>13262759</v>
      </c>
    </row>
    <row r="47" spans="1:27" ht="12.75">
      <c r="A47" s="2" t="s">
        <v>50</v>
      </c>
      <c r="B47" s="8" t="s">
        <v>51</v>
      </c>
      <c r="C47" s="19">
        <v>-49313</v>
      </c>
      <c r="D47" s="19"/>
      <c r="E47" s="20">
        <v>97652</v>
      </c>
      <c r="F47" s="21">
        <v>50148</v>
      </c>
      <c r="G47" s="21">
        <v>29262</v>
      </c>
      <c r="H47" s="21"/>
      <c r="I47" s="21"/>
      <c r="J47" s="21">
        <v>29262</v>
      </c>
      <c r="K47" s="21">
        <v>5828</v>
      </c>
      <c r="L47" s="21">
        <v>3809</v>
      </c>
      <c r="M47" s="21">
        <v>726</v>
      </c>
      <c r="N47" s="21">
        <v>10363</v>
      </c>
      <c r="O47" s="21"/>
      <c r="P47" s="21"/>
      <c r="Q47" s="21"/>
      <c r="R47" s="21"/>
      <c r="S47" s="21"/>
      <c r="T47" s="21"/>
      <c r="U47" s="21"/>
      <c r="V47" s="21"/>
      <c r="W47" s="21">
        <v>39625</v>
      </c>
      <c r="X47" s="21">
        <v>50148</v>
      </c>
      <c r="Y47" s="21">
        <v>-10523</v>
      </c>
      <c r="Z47" s="4">
        <v>-20.98</v>
      </c>
      <c r="AA47" s="19">
        <v>50148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584936067</v>
      </c>
      <c r="D48" s="40">
        <f>+D28+D32+D38+D42+D47</f>
        <v>0</v>
      </c>
      <c r="E48" s="41">
        <f t="shared" si="9"/>
        <v>528224289</v>
      </c>
      <c r="F48" s="42">
        <f t="shared" si="9"/>
        <v>534001772</v>
      </c>
      <c r="G48" s="42">
        <f t="shared" si="9"/>
        <v>51968310</v>
      </c>
      <c r="H48" s="42">
        <f t="shared" si="9"/>
        <v>39680860</v>
      </c>
      <c r="I48" s="42">
        <f t="shared" si="9"/>
        <v>21174065</v>
      </c>
      <c r="J48" s="42">
        <f t="shared" si="9"/>
        <v>112823235</v>
      </c>
      <c r="K48" s="42">
        <f t="shared" si="9"/>
        <v>28855653</v>
      </c>
      <c r="L48" s="42">
        <f t="shared" si="9"/>
        <v>21188800</v>
      </c>
      <c r="M48" s="42">
        <f t="shared" si="9"/>
        <v>47386585</v>
      </c>
      <c r="N48" s="42">
        <f t="shared" si="9"/>
        <v>97431038</v>
      </c>
      <c r="O48" s="42">
        <f t="shared" si="9"/>
        <v>35349427</v>
      </c>
      <c r="P48" s="42">
        <f t="shared" si="9"/>
        <v>27302666</v>
      </c>
      <c r="Q48" s="42">
        <f t="shared" si="9"/>
        <v>35476950</v>
      </c>
      <c r="R48" s="42">
        <f t="shared" si="9"/>
        <v>98129043</v>
      </c>
      <c r="S48" s="42">
        <f t="shared" si="9"/>
        <v>16780951</v>
      </c>
      <c r="T48" s="42">
        <f t="shared" si="9"/>
        <v>26498400</v>
      </c>
      <c r="U48" s="42">
        <f t="shared" si="9"/>
        <v>0</v>
      </c>
      <c r="V48" s="42">
        <f t="shared" si="9"/>
        <v>43279351</v>
      </c>
      <c r="W48" s="42">
        <f t="shared" si="9"/>
        <v>351662667</v>
      </c>
      <c r="X48" s="42">
        <f t="shared" si="9"/>
        <v>534001772</v>
      </c>
      <c r="Y48" s="42">
        <f t="shared" si="9"/>
        <v>-182339105</v>
      </c>
      <c r="Z48" s="43">
        <f>+IF(X48&lt;&gt;0,+(Y48/X48)*100,0)</f>
        <v>-34.1457865049931</v>
      </c>
      <c r="AA48" s="40">
        <f>+AA28+AA32+AA38+AA42+AA47</f>
        <v>534001772</v>
      </c>
    </row>
    <row r="49" spans="1:27" ht="12.75">
      <c r="A49" s="14" t="s">
        <v>77</v>
      </c>
      <c r="B49" s="15"/>
      <c r="C49" s="44">
        <f aca="true" t="shared" si="10" ref="C49:Y49">+C25-C48</f>
        <v>176972423</v>
      </c>
      <c r="D49" s="44">
        <f>+D25-D48</f>
        <v>0</v>
      </c>
      <c r="E49" s="45">
        <f t="shared" si="10"/>
        <v>378986124</v>
      </c>
      <c r="F49" s="46">
        <f t="shared" si="10"/>
        <v>331491512</v>
      </c>
      <c r="G49" s="46">
        <f t="shared" si="10"/>
        <v>-41519252</v>
      </c>
      <c r="H49" s="46">
        <f t="shared" si="10"/>
        <v>-31416310</v>
      </c>
      <c r="I49" s="46">
        <f t="shared" si="10"/>
        <v>151801175</v>
      </c>
      <c r="J49" s="46">
        <f t="shared" si="10"/>
        <v>78865613</v>
      </c>
      <c r="K49" s="46">
        <f t="shared" si="10"/>
        <v>-7828262</v>
      </c>
      <c r="L49" s="46">
        <f t="shared" si="10"/>
        <v>101051268</v>
      </c>
      <c r="M49" s="46">
        <f t="shared" si="10"/>
        <v>-65437247</v>
      </c>
      <c r="N49" s="46">
        <f t="shared" si="10"/>
        <v>27785759</v>
      </c>
      <c r="O49" s="46">
        <f t="shared" si="10"/>
        <v>-24920401</v>
      </c>
      <c r="P49" s="46">
        <f t="shared" si="10"/>
        <v>-39716741</v>
      </c>
      <c r="Q49" s="46">
        <f t="shared" si="10"/>
        <v>55212315</v>
      </c>
      <c r="R49" s="46">
        <f t="shared" si="10"/>
        <v>-9424827</v>
      </c>
      <c r="S49" s="46">
        <f t="shared" si="10"/>
        <v>11580649</v>
      </c>
      <c r="T49" s="46">
        <f t="shared" si="10"/>
        <v>12005799</v>
      </c>
      <c r="U49" s="46">
        <f t="shared" si="10"/>
        <v>0</v>
      </c>
      <c r="V49" s="46">
        <f t="shared" si="10"/>
        <v>23586448</v>
      </c>
      <c r="W49" s="46">
        <f t="shared" si="10"/>
        <v>120812993</v>
      </c>
      <c r="X49" s="46">
        <f>IF(F25=F48,0,X25-X48)</f>
        <v>331491512</v>
      </c>
      <c r="Y49" s="46">
        <f t="shared" si="10"/>
        <v>-210678519</v>
      </c>
      <c r="Z49" s="47">
        <f>+IF(X49&lt;&gt;0,+(Y49/X49)*100,0)</f>
        <v>-63.554725045267524</v>
      </c>
      <c r="AA49" s="44">
        <f>+AA25-AA48</f>
        <v>331491512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1375735961</v>
      </c>
      <c r="D5" s="19">
        <f>SUM(D6:D8)</f>
        <v>0</v>
      </c>
      <c r="E5" s="20">
        <f t="shared" si="0"/>
        <v>1433068294</v>
      </c>
      <c r="F5" s="21">
        <f t="shared" si="0"/>
        <v>1463649294</v>
      </c>
      <c r="G5" s="21">
        <f t="shared" si="0"/>
        <v>368095006</v>
      </c>
      <c r="H5" s="21">
        <f t="shared" si="0"/>
        <v>62276650</v>
      </c>
      <c r="I5" s="21">
        <f t="shared" si="0"/>
        <v>59676393</v>
      </c>
      <c r="J5" s="21">
        <f t="shared" si="0"/>
        <v>490048049</v>
      </c>
      <c r="K5" s="21">
        <f t="shared" si="0"/>
        <v>63527344</v>
      </c>
      <c r="L5" s="21">
        <f t="shared" si="0"/>
        <v>61237148</v>
      </c>
      <c r="M5" s="21">
        <f t="shared" si="0"/>
        <v>284521368</v>
      </c>
      <c r="N5" s="21">
        <f t="shared" si="0"/>
        <v>409285860</v>
      </c>
      <c r="O5" s="21">
        <f t="shared" si="0"/>
        <v>86992993</v>
      </c>
      <c r="P5" s="21">
        <f t="shared" si="0"/>
        <v>59946582</v>
      </c>
      <c r="Q5" s="21">
        <f t="shared" si="0"/>
        <v>239256820</v>
      </c>
      <c r="R5" s="21">
        <f t="shared" si="0"/>
        <v>386196395</v>
      </c>
      <c r="S5" s="21">
        <f t="shared" si="0"/>
        <v>62201345</v>
      </c>
      <c r="T5" s="21">
        <f t="shared" si="0"/>
        <v>62444552</v>
      </c>
      <c r="U5" s="21">
        <f t="shared" si="0"/>
        <v>60587418</v>
      </c>
      <c r="V5" s="21">
        <f t="shared" si="0"/>
        <v>185233315</v>
      </c>
      <c r="W5" s="21">
        <f t="shared" si="0"/>
        <v>1470763619</v>
      </c>
      <c r="X5" s="21">
        <f t="shared" si="0"/>
        <v>1463649294</v>
      </c>
      <c r="Y5" s="21">
        <f t="shared" si="0"/>
        <v>7114325</v>
      </c>
      <c r="Z5" s="4">
        <f>+IF(X5&lt;&gt;0,+(Y5/X5)*100,0)</f>
        <v>0.48606760028949936</v>
      </c>
      <c r="AA5" s="19">
        <f>SUM(AA6:AA8)</f>
        <v>1463649294</v>
      </c>
    </row>
    <row r="6" spans="1:27" ht="12.75">
      <c r="A6" s="5" t="s">
        <v>32</v>
      </c>
      <c r="B6" s="3"/>
      <c r="C6" s="22">
        <v>70130</v>
      </c>
      <c r="D6" s="22"/>
      <c r="E6" s="23">
        <v>951210</v>
      </c>
      <c r="F6" s="24">
        <v>951210</v>
      </c>
      <c r="G6" s="24">
        <v>-10415</v>
      </c>
      <c r="H6" s="24">
        <v>6201</v>
      </c>
      <c r="I6" s="24">
        <v>2398</v>
      </c>
      <c r="J6" s="24">
        <v>-1816</v>
      </c>
      <c r="K6" s="24">
        <v>6201</v>
      </c>
      <c r="L6" s="24">
        <v>6201</v>
      </c>
      <c r="M6" s="24">
        <v>6201</v>
      </c>
      <c r="N6" s="24">
        <v>18603</v>
      </c>
      <c r="O6" s="24">
        <v>6201</v>
      </c>
      <c r="P6" s="24">
        <v>5880</v>
      </c>
      <c r="Q6" s="24">
        <v>1673966</v>
      </c>
      <c r="R6" s="24">
        <v>1686047</v>
      </c>
      <c r="S6" s="24">
        <v>6201</v>
      </c>
      <c r="T6" s="24">
        <v>6276</v>
      </c>
      <c r="U6" s="24">
        <v>6126</v>
      </c>
      <c r="V6" s="24">
        <v>18603</v>
      </c>
      <c r="W6" s="24">
        <v>1721437</v>
      </c>
      <c r="X6" s="24">
        <v>951210</v>
      </c>
      <c r="Y6" s="24">
        <v>770227</v>
      </c>
      <c r="Z6" s="6">
        <v>80.97</v>
      </c>
      <c r="AA6" s="22">
        <v>951210</v>
      </c>
    </row>
    <row r="7" spans="1:27" ht="12.75">
      <c r="A7" s="5" t="s">
        <v>33</v>
      </c>
      <c r="B7" s="3"/>
      <c r="C7" s="25">
        <v>1375665831</v>
      </c>
      <c r="D7" s="25"/>
      <c r="E7" s="26">
        <v>1432116955</v>
      </c>
      <c r="F7" s="27">
        <v>1462697955</v>
      </c>
      <c r="G7" s="27">
        <v>368105421</v>
      </c>
      <c r="H7" s="27">
        <v>62270449</v>
      </c>
      <c r="I7" s="27">
        <v>59673995</v>
      </c>
      <c r="J7" s="27">
        <v>490049865</v>
      </c>
      <c r="K7" s="27">
        <v>63521143</v>
      </c>
      <c r="L7" s="27">
        <v>61230947</v>
      </c>
      <c r="M7" s="27">
        <v>284515167</v>
      </c>
      <c r="N7" s="27">
        <v>409267257</v>
      </c>
      <c r="O7" s="27">
        <v>86986792</v>
      </c>
      <c r="P7" s="27">
        <v>59940702</v>
      </c>
      <c r="Q7" s="27">
        <v>237582854</v>
      </c>
      <c r="R7" s="27">
        <v>384510348</v>
      </c>
      <c r="S7" s="27">
        <v>62195144</v>
      </c>
      <c r="T7" s="27">
        <v>62438276</v>
      </c>
      <c r="U7" s="27">
        <v>60581292</v>
      </c>
      <c r="V7" s="27">
        <v>185214712</v>
      </c>
      <c r="W7" s="27">
        <v>1469042182</v>
      </c>
      <c r="X7" s="27">
        <v>1462697955</v>
      </c>
      <c r="Y7" s="27">
        <v>6344227</v>
      </c>
      <c r="Z7" s="7">
        <v>0.43</v>
      </c>
      <c r="AA7" s="25">
        <v>1462697955</v>
      </c>
    </row>
    <row r="8" spans="1:27" ht="12.75">
      <c r="A8" s="5" t="s">
        <v>34</v>
      </c>
      <c r="B8" s="3"/>
      <c r="C8" s="22"/>
      <c r="D8" s="22"/>
      <c r="E8" s="23">
        <v>129</v>
      </c>
      <c r="F8" s="24">
        <v>129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>
        <v>129</v>
      </c>
      <c r="Y8" s="24">
        <v>-129</v>
      </c>
      <c r="Z8" s="6">
        <v>-100</v>
      </c>
      <c r="AA8" s="22">
        <v>129</v>
      </c>
    </row>
    <row r="9" spans="1:27" ht="12.75">
      <c r="A9" s="2" t="s">
        <v>35</v>
      </c>
      <c r="B9" s="3"/>
      <c r="C9" s="19">
        <f aca="true" t="shared" si="1" ref="C9:Y9">SUM(C10:C14)</f>
        <v>29471149</v>
      </c>
      <c r="D9" s="19">
        <f>SUM(D10:D14)</f>
        <v>0</v>
      </c>
      <c r="E9" s="20">
        <f t="shared" si="1"/>
        <v>9984228</v>
      </c>
      <c r="F9" s="21">
        <f t="shared" si="1"/>
        <v>10184228</v>
      </c>
      <c r="G9" s="21">
        <f t="shared" si="1"/>
        <v>492206</v>
      </c>
      <c r="H9" s="21">
        <f t="shared" si="1"/>
        <v>580979</v>
      </c>
      <c r="I9" s="21">
        <f t="shared" si="1"/>
        <v>438137</v>
      </c>
      <c r="J9" s="21">
        <f t="shared" si="1"/>
        <v>1511322</v>
      </c>
      <c r="K9" s="21">
        <f t="shared" si="1"/>
        <v>422219</v>
      </c>
      <c r="L9" s="21">
        <f t="shared" si="1"/>
        <v>503406</v>
      </c>
      <c r="M9" s="21">
        <f t="shared" si="1"/>
        <v>404268</v>
      </c>
      <c r="N9" s="21">
        <f t="shared" si="1"/>
        <v>1329893</v>
      </c>
      <c r="O9" s="21">
        <f t="shared" si="1"/>
        <v>615103</v>
      </c>
      <c r="P9" s="21">
        <f t="shared" si="1"/>
        <v>505681</v>
      </c>
      <c r="Q9" s="21">
        <f t="shared" si="1"/>
        <v>456762</v>
      </c>
      <c r="R9" s="21">
        <f t="shared" si="1"/>
        <v>1577546</v>
      </c>
      <c r="S9" s="21">
        <f t="shared" si="1"/>
        <v>31988</v>
      </c>
      <c r="T9" s="21">
        <f t="shared" si="1"/>
        <v>87518</v>
      </c>
      <c r="U9" s="21">
        <f t="shared" si="1"/>
        <v>272949</v>
      </c>
      <c r="V9" s="21">
        <f t="shared" si="1"/>
        <v>392455</v>
      </c>
      <c r="W9" s="21">
        <f t="shared" si="1"/>
        <v>4811216</v>
      </c>
      <c r="X9" s="21">
        <f t="shared" si="1"/>
        <v>10184228</v>
      </c>
      <c r="Y9" s="21">
        <f t="shared" si="1"/>
        <v>-5373012</v>
      </c>
      <c r="Z9" s="4">
        <f>+IF(X9&lt;&gt;0,+(Y9/X9)*100,0)</f>
        <v>-52.75816684386877</v>
      </c>
      <c r="AA9" s="19">
        <f>SUM(AA10:AA14)</f>
        <v>10184228</v>
      </c>
    </row>
    <row r="10" spans="1:27" ht="12.75">
      <c r="A10" s="5" t="s">
        <v>36</v>
      </c>
      <c r="B10" s="3"/>
      <c r="C10" s="22">
        <v>12917359</v>
      </c>
      <c r="D10" s="22"/>
      <c r="E10" s="23">
        <v>907224</v>
      </c>
      <c r="F10" s="24">
        <v>1107224</v>
      </c>
      <c r="G10" s="24">
        <v>151554</v>
      </c>
      <c r="H10" s="24">
        <v>205678</v>
      </c>
      <c r="I10" s="24">
        <v>182482</v>
      </c>
      <c r="J10" s="24">
        <v>539714</v>
      </c>
      <c r="K10" s="24">
        <v>194167</v>
      </c>
      <c r="L10" s="24">
        <v>179317</v>
      </c>
      <c r="M10" s="24">
        <v>132721</v>
      </c>
      <c r="N10" s="24">
        <v>506205</v>
      </c>
      <c r="O10" s="24">
        <v>148199</v>
      </c>
      <c r="P10" s="24">
        <v>137554</v>
      </c>
      <c r="Q10" s="24">
        <v>104037</v>
      </c>
      <c r="R10" s="24">
        <v>389790</v>
      </c>
      <c r="S10" s="24">
        <v>4014</v>
      </c>
      <c r="T10" s="24">
        <v>40368</v>
      </c>
      <c r="U10" s="24">
        <v>206767</v>
      </c>
      <c r="V10" s="24">
        <v>251149</v>
      </c>
      <c r="W10" s="24">
        <v>1686858</v>
      </c>
      <c r="X10" s="24">
        <v>1107224</v>
      </c>
      <c r="Y10" s="24">
        <v>579634</v>
      </c>
      <c r="Z10" s="6">
        <v>52.35</v>
      </c>
      <c r="AA10" s="22">
        <v>1107224</v>
      </c>
    </row>
    <row r="11" spans="1:27" ht="12.75">
      <c r="A11" s="5" t="s">
        <v>37</v>
      </c>
      <c r="B11" s="3"/>
      <c r="C11" s="22">
        <v>8064440</v>
      </c>
      <c r="D11" s="22"/>
      <c r="E11" s="23">
        <v>1538052</v>
      </c>
      <c r="F11" s="24">
        <v>1538052</v>
      </c>
      <c r="G11" s="24">
        <v>8255</v>
      </c>
      <c r="H11" s="24">
        <v>15431</v>
      </c>
      <c r="I11" s="24">
        <v>44172</v>
      </c>
      <c r="J11" s="24">
        <v>67858</v>
      </c>
      <c r="K11" s="24">
        <v>55921</v>
      </c>
      <c r="L11" s="24">
        <v>25499</v>
      </c>
      <c r="M11" s="24">
        <v>37813</v>
      </c>
      <c r="N11" s="24">
        <v>119233</v>
      </c>
      <c r="O11" s="24">
        <v>45915</v>
      </c>
      <c r="P11" s="24">
        <v>28788</v>
      </c>
      <c r="Q11" s="24">
        <v>19998</v>
      </c>
      <c r="R11" s="24">
        <v>94701</v>
      </c>
      <c r="S11" s="24"/>
      <c r="T11" s="24">
        <v>-500</v>
      </c>
      <c r="U11" s="24"/>
      <c r="V11" s="24">
        <v>-500</v>
      </c>
      <c r="W11" s="24">
        <v>281292</v>
      </c>
      <c r="X11" s="24">
        <v>1538052</v>
      </c>
      <c r="Y11" s="24">
        <v>-1256760</v>
      </c>
      <c r="Z11" s="6">
        <v>-81.71</v>
      </c>
      <c r="AA11" s="22">
        <v>1538052</v>
      </c>
    </row>
    <row r="12" spans="1:27" ht="12.75">
      <c r="A12" s="5" t="s">
        <v>38</v>
      </c>
      <c r="B12" s="3"/>
      <c r="C12" s="22">
        <v>8489350</v>
      </c>
      <c r="D12" s="22"/>
      <c r="E12" s="23">
        <v>7538952</v>
      </c>
      <c r="F12" s="24">
        <v>7538952</v>
      </c>
      <c r="G12" s="24">
        <v>332397</v>
      </c>
      <c r="H12" s="24">
        <v>359870</v>
      </c>
      <c r="I12" s="24">
        <v>211483</v>
      </c>
      <c r="J12" s="24">
        <v>903750</v>
      </c>
      <c r="K12" s="24">
        <v>172131</v>
      </c>
      <c r="L12" s="24">
        <v>298590</v>
      </c>
      <c r="M12" s="24">
        <v>233734</v>
      </c>
      <c r="N12" s="24">
        <v>704455</v>
      </c>
      <c r="O12" s="24">
        <v>420989</v>
      </c>
      <c r="P12" s="24">
        <v>339339</v>
      </c>
      <c r="Q12" s="24">
        <v>332727</v>
      </c>
      <c r="R12" s="24">
        <v>1093055</v>
      </c>
      <c r="S12" s="24">
        <v>27974</v>
      </c>
      <c r="T12" s="24">
        <v>47650</v>
      </c>
      <c r="U12" s="24">
        <v>66182</v>
      </c>
      <c r="V12" s="24">
        <v>141806</v>
      </c>
      <c r="W12" s="24">
        <v>2843066</v>
      </c>
      <c r="X12" s="24">
        <v>7538952</v>
      </c>
      <c r="Y12" s="24">
        <v>-4695886</v>
      </c>
      <c r="Z12" s="6">
        <v>-62.29</v>
      </c>
      <c r="AA12" s="22">
        <v>7538952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593339707</v>
      </c>
      <c r="D15" s="19">
        <f>SUM(D16:D18)</f>
        <v>0</v>
      </c>
      <c r="E15" s="20">
        <f t="shared" si="2"/>
        <v>579815823</v>
      </c>
      <c r="F15" s="21">
        <f t="shared" si="2"/>
        <v>865271823</v>
      </c>
      <c r="G15" s="21">
        <f t="shared" si="2"/>
        <v>46027794</v>
      </c>
      <c r="H15" s="21">
        <f t="shared" si="2"/>
        <v>36316625</v>
      </c>
      <c r="I15" s="21">
        <f t="shared" si="2"/>
        <v>31882669</v>
      </c>
      <c r="J15" s="21">
        <f t="shared" si="2"/>
        <v>114227088</v>
      </c>
      <c r="K15" s="21">
        <f t="shared" si="2"/>
        <v>113158784</v>
      </c>
      <c r="L15" s="21">
        <f t="shared" si="2"/>
        <v>14040207</v>
      </c>
      <c r="M15" s="21">
        <f t="shared" si="2"/>
        <v>73815752</v>
      </c>
      <c r="N15" s="21">
        <f t="shared" si="2"/>
        <v>201014743</v>
      </c>
      <c r="O15" s="21">
        <f t="shared" si="2"/>
        <v>19011710</v>
      </c>
      <c r="P15" s="21">
        <f t="shared" si="2"/>
        <v>18620023</v>
      </c>
      <c r="Q15" s="21">
        <f t="shared" si="2"/>
        <v>617851</v>
      </c>
      <c r="R15" s="21">
        <f t="shared" si="2"/>
        <v>38249584</v>
      </c>
      <c r="S15" s="21">
        <f t="shared" si="2"/>
        <v>30343111</v>
      </c>
      <c r="T15" s="21">
        <f t="shared" si="2"/>
        <v>45706647</v>
      </c>
      <c r="U15" s="21">
        <f t="shared" si="2"/>
        <v>35702921</v>
      </c>
      <c r="V15" s="21">
        <f t="shared" si="2"/>
        <v>111752679</v>
      </c>
      <c r="W15" s="21">
        <f t="shared" si="2"/>
        <v>465244094</v>
      </c>
      <c r="X15" s="21">
        <f t="shared" si="2"/>
        <v>865271823</v>
      </c>
      <c r="Y15" s="21">
        <f t="shared" si="2"/>
        <v>-400027729</v>
      </c>
      <c r="Z15" s="4">
        <f>+IF(X15&lt;&gt;0,+(Y15/X15)*100,0)</f>
        <v>-46.231452171071105</v>
      </c>
      <c r="AA15" s="19">
        <f>SUM(AA16:AA18)</f>
        <v>865271823</v>
      </c>
    </row>
    <row r="16" spans="1:27" ht="12.75">
      <c r="A16" s="5" t="s">
        <v>42</v>
      </c>
      <c r="B16" s="3"/>
      <c r="C16" s="22">
        <v>547750670</v>
      </c>
      <c r="D16" s="22"/>
      <c r="E16" s="23">
        <v>578801427</v>
      </c>
      <c r="F16" s="24">
        <v>666041427</v>
      </c>
      <c r="G16" s="24">
        <v>42767099</v>
      </c>
      <c r="H16" s="24">
        <v>36316625</v>
      </c>
      <c r="I16" s="24">
        <v>31881563</v>
      </c>
      <c r="J16" s="24">
        <v>110965287</v>
      </c>
      <c r="K16" s="24">
        <v>113158784</v>
      </c>
      <c r="L16" s="24">
        <v>14040207</v>
      </c>
      <c r="M16" s="24">
        <v>73815752</v>
      </c>
      <c r="N16" s="24">
        <v>201014743</v>
      </c>
      <c r="O16" s="24">
        <v>19011710</v>
      </c>
      <c r="P16" s="24">
        <v>18620023</v>
      </c>
      <c r="Q16" s="24">
        <v>617851</v>
      </c>
      <c r="R16" s="24">
        <v>38249584</v>
      </c>
      <c r="S16" s="24">
        <v>30343111</v>
      </c>
      <c r="T16" s="24">
        <v>45706647</v>
      </c>
      <c r="U16" s="24">
        <v>742261</v>
      </c>
      <c r="V16" s="24">
        <v>76792019</v>
      </c>
      <c r="W16" s="24">
        <v>427021633</v>
      </c>
      <c r="X16" s="24">
        <v>666041427</v>
      </c>
      <c r="Y16" s="24">
        <v>-239019794</v>
      </c>
      <c r="Z16" s="6">
        <v>-35.89</v>
      </c>
      <c r="AA16" s="22">
        <v>666041427</v>
      </c>
    </row>
    <row r="17" spans="1:27" ht="12.75">
      <c r="A17" s="5" t="s">
        <v>43</v>
      </c>
      <c r="B17" s="3"/>
      <c r="C17" s="22">
        <v>45589037</v>
      </c>
      <c r="D17" s="22"/>
      <c r="E17" s="23">
        <v>1014177</v>
      </c>
      <c r="F17" s="24">
        <v>199230177</v>
      </c>
      <c r="G17" s="24">
        <v>3260695</v>
      </c>
      <c r="H17" s="24"/>
      <c r="I17" s="24">
        <v>1106</v>
      </c>
      <c r="J17" s="24">
        <v>3261801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>
        <v>34960660</v>
      </c>
      <c r="V17" s="24">
        <v>34960660</v>
      </c>
      <c r="W17" s="24">
        <v>38222461</v>
      </c>
      <c r="X17" s="24">
        <v>199230177</v>
      </c>
      <c r="Y17" s="24">
        <v>-161007716</v>
      </c>
      <c r="Z17" s="6">
        <v>-80.81</v>
      </c>
      <c r="AA17" s="22">
        <v>199230177</v>
      </c>
    </row>
    <row r="18" spans="1:27" ht="12.75">
      <c r="A18" s="5" t="s">
        <v>44</v>
      </c>
      <c r="B18" s="3"/>
      <c r="C18" s="22"/>
      <c r="D18" s="22"/>
      <c r="E18" s="23">
        <v>219</v>
      </c>
      <c r="F18" s="24">
        <v>219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>
        <v>219</v>
      </c>
      <c r="Y18" s="24">
        <v>-219</v>
      </c>
      <c r="Z18" s="6">
        <v>-100</v>
      </c>
      <c r="AA18" s="22">
        <v>219</v>
      </c>
    </row>
    <row r="19" spans="1:27" ht="12.75">
      <c r="A19" s="2" t="s">
        <v>45</v>
      </c>
      <c r="B19" s="8"/>
      <c r="C19" s="19">
        <f aca="true" t="shared" si="3" ref="C19:Y19">SUM(C20:C23)</f>
        <v>1277078495</v>
      </c>
      <c r="D19" s="19">
        <f>SUM(D20:D23)</f>
        <v>0</v>
      </c>
      <c r="E19" s="20">
        <f t="shared" si="3"/>
        <v>1424380529</v>
      </c>
      <c r="F19" s="21">
        <f t="shared" si="3"/>
        <v>1424380529</v>
      </c>
      <c r="G19" s="21">
        <f t="shared" si="3"/>
        <v>102799643</v>
      </c>
      <c r="H19" s="21">
        <f t="shared" si="3"/>
        <v>134345400</v>
      </c>
      <c r="I19" s="21">
        <f t="shared" si="3"/>
        <v>125955345</v>
      </c>
      <c r="J19" s="21">
        <f t="shared" si="3"/>
        <v>363100388</v>
      </c>
      <c r="K19" s="21">
        <f t="shared" si="3"/>
        <v>116801440</v>
      </c>
      <c r="L19" s="21">
        <f t="shared" si="3"/>
        <v>115520286</v>
      </c>
      <c r="M19" s="21">
        <f t="shared" si="3"/>
        <v>115895818</v>
      </c>
      <c r="N19" s="21">
        <f t="shared" si="3"/>
        <v>348217544</v>
      </c>
      <c r="O19" s="21">
        <f t="shared" si="3"/>
        <v>102352286</v>
      </c>
      <c r="P19" s="21">
        <f t="shared" si="3"/>
        <v>112957150</v>
      </c>
      <c r="Q19" s="21">
        <f t="shared" si="3"/>
        <v>114105342</v>
      </c>
      <c r="R19" s="21">
        <f t="shared" si="3"/>
        <v>329414778</v>
      </c>
      <c r="S19" s="21">
        <f t="shared" si="3"/>
        <v>113923441</v>
      </c>
      <c r="T19" s="21">
        <f t="shared" si="3"/>
        <v>89132416</v>
      </c>
      <c r="U19" s="21">
        <f t="shared" si="3"/>
        <v>107791543</v>
      </c>
      <c r="V19" s="21">
        <f t="shared" si="3"/>
        <v>310847400</v>
      </c>
      <c r="W19" s="21">
        <f t="shared" si="3"/>
        <v>1351580110</v>
      </c>
      <c r="X19" s="21">
        <f t="shared" si="3"/>
        <v>1424380529</v>
      </c>
      <c r="Y19" s="21">
        <f t="shared" si="3"/>
        <v>-72800419</v>
      </c>
      <c r="Z19" s="4">
        <f>+IF(X19&lt;&gt;0,+(Y19/X19)*100,0)</f>
        <v>-5.111023179396466</v>
      </c>
      <c r="AA19" s="19">
        <f>SUM(AA20:AA23)</f>
        <v>1424380529</v>
      </c>
    </row>
    <row r="20" spans="1:27" ht="12.75">
      <c r="A20" s="5" t="s">
        <v>46</v>
      </c>
      <c r="B20" s="3"/>
      <c r="C20" s="22">
        <v>1027125680</v>
      </c>
      <c r="D20" s="22"/>
      <c r="E20" s="23">
        <v>1154044058</v>
      </c>
      <c r="F20" s="24">
        <v>1154044058</v>
      </c>
      <c r="G20" s="24">
        <v>81318906</v>
      </c>
      <c r="H20" s="24">
        <v>112406139</v>
      </c>
      <c r="I20" s="24">
        <v>104500149</v>
      </c>
      <c r="J20" s="24">
        <v>298225194</v>
      </c>
      <c r="K20" s="24">
        <v>94379401</v>
      </c>
      <c r="L20" s="24">
        <v>93506933</v>
      </c>
      <c r="M20" s="24">
        <v>93596884</v>
      </c>
      <c r="N20" s="24">
        <v>281483218</v>
      </c>
      <c r="O20" s="24">
        <v>81033824</v>
      </c>
      <c r="P20" s="24">
        <v>91064710</v>
      </c>
      <c r="Q20" s="24">
        <v>92568219</v>
      </c>
      <c r="R20" s="24">
        <v>264666753</v>
      </c>
      <c r="S20" s="24">
        <v>91707390</v>
      </c>
      <c r="T20" s="24">
        <v>68270066</v>
      </c>
      <c r="U20" s="24">
        <v>87261145</v>
      </c>
      <c r="V20" s="24">
        <v>247238601</v>
      </c>
      <c r="W20" s="24">
        <v>1091613766</v>
      </c>
      <c r="X20" s="24">
        <v>1154044058</v>
      </c>
      <c r="Y20" s="24">
        <v>-62430292</v>
      </c>
      <c r="Z20" s="6">
        <v>-5.41</v>
      </c>
      <c r="AA20" s="22">
        <v>1154044058</v>
      </c>
    </row>
    <row r="21" spans="1:27" ht="12.75">
      <c r="A21" s="5" t="s">
        <v>47</v>
      </c>
      <c r="B21" s="3"/>
      <c r="C21" s="22">
        <v>106922116</v>
      </c>
      <c r="D21" s="22"/>
      <c r="E21" s="23">
        <v>115953799</v>
      </c>
      <c r="F21" s="24">
        <v>115953799</v>
      </c>
      <c r="G21" s="24">
        <v>9193794</v>
      </c>
      <c r="H21" s="24">
        <v>9143614</v>
      </c>
      <c r="I21" s="24">
        <v>8718171</v>
      </c>
      <c r="J21" s="24">
        <v>27055579</v>
      </c>
      <c r="K21" s="24">
        <v>9255872</v>
      </c>
      <c r="L21" s="24">
        <v>9049813</v>
      </c>
      <c r="M21" s="24">
        <v>9383038</v>
      </c>
      <c r="N21" s="24">
        <v>27688723</v>
      </c>
      <c r="O21" s="24">
        <v>8542729</v>
      </c>
      <c r="P21" s="24">
        <v>9081022</v>
      </c>
      <c r="Q21" s="24">
        <v>8789067</v>
      </c>
      <c r="R21" s="24">
        <v>26412818</v>
      </c>
      <c r="S21" s="24">
        <v>9433488</v>
      </c>
      <c r="T21" s="24">
        <v>8606821</v>
      </c>
      <c r="U21" s="24">
        <v>8084240</v>
      </c>
      <c r="V21" s="24">
        <v>26124549</v>
      </c>
      <c r="W21" s="24">
        <v>107281669</v>
      </c>
      <c r="X21" s="24">
        <v>115953799</v>
      </c>
      <c r="Y21" s="24">
        <v>-8672130</v>
      </c>
      <c r="Z21" s="6">
        <v>-7.48</v>
      </c>
      <c r="AA21" s="22">
        <v>115953799</v>
      </c>
    </row>
    <row r="22" spans="1:27" ht="12.75">
      <c r="A22" s="5" t="s">
        <v>48</v>
      </c>
      <c r="B22" s="3"/>
      <c r="C22" s="25">
        <v>21873762</v>
      </c>
      <c r="D22" s="25"/>
      <c r="E22" s="26">
        <v>23826266</v>
      </c>
      <c r="F22" s="27">
        <v>23826266</v>
      </c>
      <c r="G22" s="27">
        <v>1906277</v>
      </c>
      <c r="H22" s="27">
        <v>1974553</v>
      </c>
      <c r="I22" s="27">
        <v>1949527</v>
      </c>
      <c r="J22" s="27">
        <v>5830357</v>
      </c>
      <c r="K22" s="27">
        <v>2067214</v>
      </c>
      <c r="L22" s="27">
        <v>2002114</v>
      </c>
      <c r="M22" s="27">
        <v>1959005</v>
      </c>
      <c r="N22" s="27">
        <v>6028333</v>
      </c>
      <c r="O22" s="27">
        <v>1927766</v>
      </c>
      <c r="P22" s="27">
        <v>1819638</v>
      </c>
      <c r="Q22" s="27">
        <v>1813939</v>
      </c>
      <c r="R22" s="27">
        <v>5561343</v>
      </c>
      <c r="S22" s="27">
        <v>2085889</v>
      </c>
      <c r="T22" s="27">
        <v>1563477</v>
      </c>
      <c r="U22" s="27">
        <v>1435541</v>
      </c>
      <c r="V22" s="27">
        <v>5084907</v>
      </c>
      <c r="W22" s="27">
        <v>22504940</v>
      </c>
      <c r="X22" s="27">
        <v>23826266</v>
      </c>
      <c r="Y22" s="27">
        <v>-1321326</v>
      </c>
      <c r="Z22" s="7">
        <v>-5.55</v>
      </c>
      <c r="AA22" s="25">
        <v>23826266</v>
      </c>
    </row>
    <row r="23" spans="1:27" ht="12.75">
      <c r="A23" s="5" t="s">
        <v>49</v>
      </c>
      <c r="B23" s="3"/>
      <c r="C23" s="22">
        <v>121156937</v>
      </c>
      <c r="D23" s="22"/>
      <c r="E23" s="23">
        <v>130556406</v>
      </c>
      <c r="F23" s="24">
        <v>130556406</v>
      </c>
      <c r="G23" s="24">
        <v>10380666</v>
      </c>
      <c r="H23" s="24">
        <v>10821094</v>
      </c>
      <c r="I23" s="24">
        <v>10787498</v>
      </c>
      <c r="J23" s="24">
        <v>31989258</v>
      </c>
      <c r="K23" s="24">
        <v>11098953</v>
      </c>
      <c r="L23" s="24">
        <v>10961426</v>
      </c>
      <c r="M23" s="24">
        <v>10956891</v>
      </c>
      <c r="N23" s="24">
        <v>33017270</v>
      </c>
      <c r="O23" s="24">
        <v>10847967</v>
      </c>
      <c r="P23" s="24">
        <v>10991780</v>
      </c>
      <c r="Q23" s="24">
        <v>10934117</v>
      </c>
      <c r="R23" s="24">
        <v>32773864</v>
      </c>
      <c r="S23" s="24">
        <v>10696674</v>
      </c>
      <c r="T23" s="24">
        <v>10692052</v>
      </c>
      <c r="U23" s="24">
        <v>11010617</v>
      </c>
      <c r="V23" s="24">
        <v>32399343</v>
      </c>
      <c r="W23" s="24">
        <v>130179735</v>
      </c>
      <c r="X23" s="24">
        <v>130556406</v>
      </c>
      <c r="Y23" s="24">
        <v>-376671</v>
      </c>
      <c r="Z23" s="6">
        <v>-0.29</v>
      </c>
      <c r="AA23" s="22">
        <v>130556406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3275625312</v>
      </c>
      <c r="D25" s="40">
        <f>+D5+D9+D15+D19+D24</f>
        <v>0</v>
      </c>
      <c r="E25" s="41">
        <f t="shared" si="4"/>
        <v>3447248874</v>
      </c>
      <c r="F25" s="42">
        <f t="shared" si="4"/>
        <v>3763485874</v>
      </c>
      <c r="G25" s="42">
        <f t="shared" si="4"/>
        <v>517414649</v>
      </c>
      <c r="H25" s="42">
        <f t="shared" si="4"/>
        <v>233519654</v>
      </c>
      <c r="I25" s="42">
        <f t="shared" si="4"/>
        <v>217952544</v>
      </c>
      <c r="J25" s="42">
        <f t="shared" si="4"/>
        <v>968886847</v>
      </c>
      <c r="K25" s="42">
        <f t="shared" si="4"/>
        <v>293909787</v>
      </c>
      <c r="L25" s="42">
        <f t="shared" si="4"/>
        <v>191301047</v>
      </c>
      <c r="M25" s="42">
        <f t="shared" si="4"/>
        <v>474637206</v>
      </c>
      <c r="N25" s="42">
        <f t="shared" si="4"/>
        <v>959848040</v>
      </c>
      <c r="O25" s="42">
        <f t="shared" si="4"/>
        <v>208972092</v>
      </c>
      <c r="P25" s="42">
        <f t="shared" si="4"/>
        <v>192029436</v>
      </c>
      <c r="Q25" s="42">
        <f t="shared" si="4"/>
        <v>354436775</v>
      </c>
      <c r="R25" s="42">
        <f t="shared" si="4"/>
        <v>755438303</v>
      </c>
      <c r="S25" s="42">
        <f t="shared" si="4"/>
        <v>206499885</v>
      </c>
      <c r="T25" s="42">
        <f t="shared" si="4"/>
        <v>197371133</v>
      </c>
      <c r="U25" s="42">
        <f t="shared" si="4"/>
        <v>204354831</v>
      </c>
      <c r="V25" s="42">
        <f t="shared" si="4"/>
        <v>608225849</v>
      </c>
      <c r="W25" s="42">
        <f t="shared" si="4"/>
        <v>3292399039</v>
      </c>
      <c r="X25" s="42">
        <f t="shared" si="4"/>
        <v>3763485874</v>
      </c>
      <c r="Y25" s="42">
        <f t="shared" si="4"/>
        <v>-471086835</v>
      </c>
      <c r="Z25" s="43">
        <f>+IF(X25&lt;&gt;0,+(Y25/X25)*100,0)</f>
        <v>-12.517300470143866</v>
      </c>
      <c r="AA25" s="40">
        <f>+AA5+AA9+AA15+AA19+AA24</f>
        <v>3763485874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852856645</v>
      </c>
      <c r="D28" s="19">
        <f>SUM(D29:D31)</f>
        <v>0</v>
      </c>
      <c r="E28" s="20">
        <f t="shared" si="5"/>
        <v>705478333</v>
      </c>
      <c r="F28" s="21">
        <f t="shared" si="5"/>
        <v>723913617</v>
      </c>
      <c r="G28" s="21">
        <f t="shared" si="5"/>
        <v>35481196</v>
      </c>
      <c r="H28" s="21">
        <f t="shared" si="5"/>
        <v>40377920</v>
      </c>
      <c r="I28" s="21">
        <f t="shared" si="5"/>
        <v>82189305</v>
      </c>
      <c r="J28" s="21">
        <f t="shared" si="5"/>
        <v>158048421</v>
      </c>
      <c r="K28" s="21">
        <f t="shared" si="5"/>
        <v>62030315</v>
      </c>
      <c r="L28" s="21">
        <f t="shared" si="5"/>
        <v>56917705</v>
      </c>
      <c r="M28" s="21">
        <f t="shared" si="5"/>
        <v>51287992</v>
      </c>
      <c r="N28" s="21">
        <f t="shared" si="5"/>
        <v>170236012</v>
      </c>
      <c r="O28" s="21">
        <f t="shared" si="5"/>
        <v>65482773</v>
      </c>
      <c r="P28" s="21">
        <f t="shared" si="5"/>
        <v>64428228</v>
      </c>
      <c r="Q28" s="21">
        <f t="shared" si="5"/>
        <v>61639748</v>
      </c>
      <c r="R28" s="21">
        <f t="shared" si="5"/>
        <v>191550749</v>
      </c>
      <c r="S28" s="21">
        <f t="shared" si="5"/>
        <v>49052683</v>
      </c>
      <c r="T28" s="21">
        <f t="shared" si="5"/>
        <v>104541079</v>
      </c>
      <c r="U28" s="21">
        <f t="shared" si="5"/>
        <v>162494176</v>
      </c>
      <c r="V28" s="21">
        <f t="shared" si="5"/>
        <v>316087938</v>
      </c>
      <c r="W28" s="21">
        <f t="shared" si="5"/>
        <v>835923120</v>
      </c>
      <c r="X28" s="21">
        <f t="shared" si="5"/>
        <v>723913617</v>
      </c>
      <c r="Y28" s="21">
        <f t="shared" si="5"/>
        <v>112009503</v>
      </c>
      <c r="Z28" s="4">
        <f>+IF(X28&lt;&gt;0,+(Y28/X28)*100,0)</f>
        <v>15.472771939859781</v>
      </c>
      <c r="AA28" s="19">
        <f>SUM(AA29:AA31)</f>
        <v>723913617</v>
      </c>
    </row>
    <row r="29" spans="1:27" ht="12.75">
      <c r="A29" s="5" t="s">
        <v>32</v>
      </c>
      <c r="B29" s="3"/>
      <c r="C29" s="22">
        <v>129996547</v>
      </c>
      <c r="D29" s="22"/>
      <c r="E29" s="23">
        <v>154913818</v>
      </c>
      <c r="F29" s="24">
        <v>147728969</v>
      </c>
      <c r="G29" s="24">
        <v>9448213</v>
      </c>
      <c r="H29" s="24">
        <v>9529752</v>
      </c>
      <c r="I29" s="24">
        <v>9734396</v>
      </c>
      <c r="J29" s="24">
        <v>28712361</v>
      </c>
      <c r="K29" s="24">
        <v>8897002</v>
      </c>
      <c r="L29" s="24">
        <v>11089860</v>
      </c>
      <c r="M29" s="24">
        <v>8990625</v>
      </c>
      <c r="N29" s="24">
        <v>28977487</v>
      </c>
      <c r="O29" s="24">
        <v>8558084</v>
      </c>
      <c r="P29" s="24">
        <v>9358535</v>
      </c>
      <c r="Q29" s="24">
        <v>8894343</v>
      </c>
      <c r="R29" s="24">
        <v>26810962</v>
      </c>
      <c r="S29" s="24">
        <v>7948292</v>
      </c>
      <c r="T29" s="24">
        <v>26273908</v>
      </c>
      <c r="U29" s="24">
        <v>12197993</v>
      </c>
      <c r="V29" s="24">
        <v>46420193</v>
      </c>
      <c r="W29" s="24">
        <v>130921003</v>
      </c>
      <c r="X29" s="24">
        <v>147728969</v>
      </c>
      <c r="Y29" s="24">
        <v>-16807966</v>
      </c>
      <c r="Z29" s="6">
        <v>-11.38</v>
      </c>
      <c r="AA29" s="22">
        <v>147728969</v>
      </c>
    </row>
    <row r="30" spans="1:27" ht="12.75">
      <c r="A30" s="5" t="s">
        <v>33</v>
      </c>
      <c r="B30" s="3"/>
      <c r="C30" s="25">
        <v>711371383</v>
      </c>
      <c r="D30" s="25"/>
      <c r="E30" s="26">
        <v>541157734</v>
      </c>
      <c r="F30" s="27">
        <v>564805890</v>
      </c>
      <c r="G30" s="27">
        <v>25683791</v>
      </c>
      <c r="H30" s="27">
        <v>28909081</v>
      </c>
      <c r="I30" s="27">
        <v>70557577</v>
      </c>
      <c r="J30" s="27">
        <v>125150449</v>
      </c>
      <c r="K30" s="27">
        <v>51883150</v>
      </c>
      <c r="L30" s="27">
        <v>44830099</v>
      </c>
      <c r="M30" s="27">
        <v>41676949</v>
      </c>
      <c r="N30" s="27">
        <v>138390198</v>
      </c>
      <c r="O30" s="27">
        <v>55679718</v>
      </c>
      <c r="P30" s="27">
        <v>54161021</v>
      </c>
      <c r="Q30" s="27">
        <v>52402025</v>
      </c>
      <c r="R30" s="27">
        <v>162242764</v>
      </c>
      <c r="S30" s="27">
        <v>40769323</v>
      </c>
      <c r="T30" s="27">
        <v>77489071</v>
      </c>
      <c r="U30" s="27">
        <v>148927932</v>
      </c>
      <c r="V30" s="27">
        <v>267186326</v>
      </c>
      <c r="W30" s="27">
        <v>692969737</v>
      </c>
      <c r="X30" s="27">
        <v>564805890</v>
      </c>
      <c r="Y30" s="27">
        <v>128163847</v>
      </c>
      <c r="Z30" s="7">
        <v>22.69</v>
      </c>
      <c r="AA30" s="25">
        <v>564805890</v>
      </c>
    </row>
    <row r="31" spans="1:27" ht="12.75">
      <c r="A31" s="5" t="s">
        <v>34</v>
      </c>
      <c r="B31" s="3"/>
      <c r="C31" s="22">
        <v>11488715</v>
      </c>
      <c r="D31" s="22"/>
      <c r="E31" s="23">
        <v>9406781</v>
      </c>
      <c r="F31" s="24">
        <v>11378758</v>
      </c>
      <c r="G31" s="24">
        <v>349192</v>
      </c>
      <c r="H31" s="24">
        <v>1939087</v>
      </c>
      <c r="I31" s="24">
        <v>1897332</v>
      </c>
      <c r="J31" s="24">
        <v>4185611</v>
      </c>
      <c r="K31" s="24">
        <v>1250163</v>
      </c>
      <c r="L31" s="24">
        <v>997746</v>
      </c>
      <c r="M31" s="24">
        <v>620418</v>
      </c>
      <c r="N31" s="24">
        <v>2868327</v>
      </c>
      <c r="O31" s="24">
        <v>1244971</v>
      </c>
      <c r="P31" s="24">
        <v>908672</v>
      </c>
      <c r="Q31" s="24">
        <v>343380</v>
      </c>
      <c r="R31" s="24">
        <v>2497023</v>
      </c>
      <c r="S31" s="24">
        <v>335068</v>
      </c>
      <c r="T31" s="24">
        <v>778100</v>
      </c>
      <c r="U31" s="24">
        <v>1368251</v>
      </c>
      <c r="V31" s="24">
        <v>2481419</v>
      </c>
      <c r="W31" s="24">
        <v>12032380</v>
      </c>
      <c r="X31" s="24">
        <v>11378758</v>
      </c>
      <c r="Y31" s="24">
        <v>653622</v>
      </c>
      <c r="Z31" s="6">
        <v>5.74</v>
      </c>
      <c r="AA31" s="22">
        <v>11378758</v>
      </c>
    </row>
    <row r="32" spans="1:27" ht="12.75">
      <c r="A32" s="2" t="s">
        <v>35</v>
      </c>
      <c r="B32" s="3"/>
      <c r="C32" s="19">
        <f aca="true" t="shared" si="6" ref="C32:Y32">SUM(C33:C37)</f>
        <v>311769655</v>
      </c>
      <c r="D32" s="19">
        <f>SUM(D33:D37)</f>
        <v>0</v>
      </c>
      <c r="E32" s="20">
        <f t="shared" si="6"/>
        <v>423027724</v>
      </c>
      <c r="F32" s="21">
        <f t="shared" si="6"/>
        <v>472634219</v>
      </c>
      <c r="G32" s="21">
        <f t="shared" si="6"/>
        <v>22699397</v>
      </c>
      <c r="H32" s="21">
        <f t="shared" si="6"/>
        <v>29644862</v>
      </c>
      <c r="I32" s="21">
        <f t="shared" si="6"/>
        <v>29186400</v>
      </c>
      <c r="J32" s="21">
        <f t="shared" si="6"/>
        <v>81530659</v>
      </c>
      <c r="K32" s="21">
        <f t="shared" si="6"/>
        <v>29746162</v>
      </c>
      <c r="L32" s="21">
        <f t="shared" si="6"/>
        <v>29086785</v>
      </c>
      <c r="M32" s="21">
        <f t="shared" si="6"/>
        <v>31411224</v>
      </c>
      <c r="N32" s="21">
        <f t="shared" si="6"/>
        <v>90244171</v>
      </c>
      <c r="O32" s="21">
        <f t="shared" si="6"/>
        <v>34417544</v>
      </c>
      <c r="P32" s="21">
        <f t="shared" si="6"/>
        <v>38817433</v>
      </c>
      <c r="Q32" s="21">
        <f t="shared" si="6"/>
        <v>34325726</v>
      </c>
      <c r="R32" s="21">
        <f t="shared" si="6"/>
        <v>107560703</v>
      </c>
      <c r="S32" s="21">
        <f t="shared" si="6"/>
        <v>21749765</v>
      </c>
      <c r="T32" s="21">
        <f t="shared" si="6"/>
        <v>24694424</v>
      </c>
      <c r="U32" s="21">
        <f t="shared" si="6"/>
        <v>29832098</v>
      </c>
      <c r="V32" s="21">
        <f t="shared" si="6"/>
        <v>76276287</v>
      </c>
      <c r="W32" s="21">
        <f t="shared" si="6"/>
        <v>355611820</v>
      </c>
      <c r="X32" s="21">
        <f t="shared" si="6"/>
        <v>472634219</v>
      </c>
      <c r="Y32" s="21">
        <f t="shared" si="6"/>
        <v>-117022399</v>
      </c>
      <c r="Z32" s="4">
        <f>+IF(X32&lt;&gt;0,+(Y32/X32)*100,0)</f>
        <v>-24.759612041547925</v>
      </c>
      <c r="AA32" s="19">
        <f>SUM(AA33:AA37)</f>
        <v>472634219</v>
      </c>
    </row>
    <row r="33" spans="1:27" ht="12.75">
      <c r="A33" s="5" t="s">
        <v>36</v>
      </c>
      <c r="B33" s="3"/>
      <c r="C33" s="22">
        <v>45708266</v>
      </c>
      <c r="D33" s="22"/>
      <c r="E33" s="23">
        <v>69354162</v>
      </c>
      <c r="F33" s="24">
        <v>73188151</v>
      </c>
      <c r="G33" s="24">
        <v>3832319</v>
      </c>
      <c r="H33" s="24">
        <v>4759128</v>
      </c>
      <c r="I33" s="24">
        <v>3287472</v>
      </c>
      <c r="J33" s="24">
        <v>11878919</v>
      </c>
      <c r="K33" s="24">
        <v>4872249</v>
      </c>
      <c r="L33" s="24">
        <v>4458532</v>
      </c>
      <c r="M33" s="24">
        <v>3970394</v>
      </c>
      <c r="N33" s="24">
        <v>13301175</v>
      </c>
      <c r="O33" s="24">
        <v>5050360</v>
      </c>
      <c r="P33" s="24">
        <v>10188261</v>
      </c>
      <c r="Q33" s="24">
        <v>3669692</v>
      </c>
      <c r="R33" s="24">
        <v>18908313</v>
      </c>
      <c r="S33" s="24">
        <v>3515494</v>
      </c>
      <c r="T33" s="24">
        <v>4564407</v>
      </c>
      <c r="U33" s="24">
        <v>9152372</v>
      </c>
      <c r="V33" s="24">
        <v>17232273</v>
      </c>
      <c r="W33" s="24">
        <v>61320680</v>
      </c>
      <c r="X33" s="24">
        <v>73188151</v>
      </c>
      <c r="Y33" s="24">
        <v>-11867471</v>
      </c>
      <c r="Z33" s="6">
        <v>-16.22</v>
      </c>
      <c r="AA33" s="22">
        <v>73188151</v>
      </c>
    </row>
    <row r="34" spans="1:27" ht="12.75">
      <c r="A34" s="5" t="s">
        <v>37</v>
      </c>
      <c r="B34" s="3"/>
      <c r="C34" s="22">
        <v>159947733</v>
      </c>
      <c r="D34" s="22"/>
      <c r="E34" s="23">
        <v>197145143</v>
      </c>
      <c r="F34" s="24">
        <v>242475275</v>
      </c>
      <c r="G34" s="24">
        <v>6712195</v>
      </c>
      <c r="H34" s="24">
        <v>13528951</v>
      </c>
      <c r="I34" s="24">
        <v>9945058</v>
      </c>
      <c r="J34" s="24">
        <v>30186204</v>
      </c>
      <c r="K34" s="24">
        <v>12349048</v>
      </c>
      <c r="L34" s="24">
        <v>12687707</v>
      </c>
      <c r="M34" s="24">
        <v>14150208</v>
      </c>
      <c r="N34" s="24">
        <v>39186963</v>
      </c>
      <c r="O34" s="24">
        <v>16664137</v>
      </c>
      <c r="P34" s="24">
        <v>14445902</v>
      </c>
      <c r="Q34" s="24">
        <v>17623625</v>
      </c>
      <c r="R34" s="24">
        <v>48733664</v>
      </c>
      <c r="S34" s="24">
        <v>6067281</v>
      </c>
      <c r="T34" s="24">
        <v>8229923</v>
      </c>
      <c r="U34" s="24">
        <v>19320580</v>
      </c>
      <c r="V34" s="24">
        <v>33617784</v>
      </c>
      <c r="W34" s="24">
        <v>151724615</v>
      </c>
      <c r="X34" s="24">
        <v>242475275</v>
      </c>
      <c r="Y34" s="24">
        <v>-90750660</v>
      </c>
      <c r="Z34" s="6">
        <v>-37.43</v>
      </c>
      <c r="AA34" s="22">
        <v>242475275</v>
      </c>
    </row>
    <row r="35" spans="1:27" ht="12.75">
      <c r="A35" s="5" t="s">
        <v>38</v>
      </c>
      <c r="B35" s="3"/>
      <c r="C35" s="22">
        <v>95596746</v>
      </c>
      <c r="D35" s="22"/>
      <c r="E35" s="23">
        <v>143384449</v>
      </c>
      <c r="F35" s="24">
        <v>142563815</v>
      </c>
      <c r="G35" s="24">
        <v>10642581</v>
      </c>
      <c r="H35" s="24">
        <v>9669153</v>
      </c>
      <c r="I35" s="24">
        <v>15298317</v>
      </c>
      <c r="J35" s="24">
        <v>35610051</v>
      </c>
      <c r="K35" s="24">
        <v>10824982</v>
      </c>
      <c r="L35" s="24">
        <v>11279265</v>
      </c>
      <c r="M35" s="24">
        <v>12615642</v>
      </c>
      <c r="N35" s="24">
        <v>34719889</v>
      </c>
      <c r="O35" s="24">
        <v>10966870</v>
      </c>
      <c r="P35" s="24">
        <v>12660913</v>
      </c>
      <c r="Q35" s="24">
        <v>12376211</v>
      </c>
      <c r="R35" s="24">
        <v>36003994</v>
      </c>
      <c r="S35" s="24">
        <v>11498559</v>
      </c>
      <c r="T35" s="24">
        <v>11163023</v>
      </c>
      <c r="U35" s="24">
        <v>290441</v>
      </c>
      <c r="V35" s="24">
        <v>22952023</v>
      </c>
      <c r="W35" s="24">
        <v>129285957</v>
      </c>
      <c r="X35" s="24">
        <v>142563815</v>
      </c>
      <c r="Y35" s="24">
        <v>-13277858</v>
      </c>
      <c r="Z35" s="6">
        <v>-9.31</v>
      </c>
      <c r="AA35" s="22">
        <v>142563815</v>
      </c>
    </row>
    <row r="36" spans="1:27" ht="12.75">
      <c r="A36" s="5" t="s">
        <v>39</v>
      </c>
      <c r="B36" s="3"/>
      <c r="C36" s="22">
        <v>10516910</v>
      </c>
      <c r="D36" s="22"/>
      <c r="E36" s="23">
        <v>13143970</v>
      </c>
      <c r="F36" s="24">
        <v>14406978</v>
      </c>
      <c r="G36" s="24">
        <v>1512302</v>
      </c>
      <c r="H36" s="24">
        <v>1687630</v>
      </c>
      <c r="I36" s="24">
        <v>655553</v>
      </c>
      <c r="J36" s="24">
        <v>3855485</v>
      </c>
      <c r="K36" s="24">
        <v>1699883</v>
      </c>
      <c r="L36" s="24">
        <v>661281</v>
      </c>
      <c r="M36" s="24">
        <v>674980</v>
      </c>
      <c r="N36" s="24">
        <v>3036144</v>
      </c>
      <c r="O36" s="24">
        <v>1736177</v>
      </c>
      <c r="P36" s="24">
        <v>1522357</v>
      </c>
      <c r="Q36" s="24">
        <v>656198</v>
      </c>
      <c r="R36" s="24">
        <v>3914732</v>
      </c>
      <c r="S36" s="24">
        <v>668431</v>
      </c>
      <c r="T36" s="24">
        <v>737071</v>
      </c>
      <c r="U36" s="24">
        <v>1068705</v>
      </c>
      <c r="V36" s="24">
        <v>2474207</v>
      </c>
      <c r="W36" s="24">
        <v>13280568</v>
      </c>
      <c r="X36" s="24">
        <v>14406978</v>
      </c>
      <c r="Y36" s="24">
        <v>-1126410</v>
      </c>
      <c r="Z36" s="6">
        <v>-7.82</v>
      </c>
      <c r="AA36" s="22">
        <v>14406978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561923145</v>
      </c>
      <c r="D38" s="19">
        <f>SUM(D39:D41)</f>
        <v>0</v>
      </c>
      <c r="E38" s="20">
        <f t="shared" si="7"/>
        <v>452958146</v>
      </c>
      <c r="F38" s="21">
        <f t="shared" si="7"/>
        <v>401796433</v>
      </c>
      <c r="G38" s="21">
        <f t="shared" si="7"/>
        <v>26874933</v>
      </c>
      <c r="H38" s="21">
        <f t="shared" si="7"/>
        <v>16980029</v>
      </c>
      <c r="I38" s="21">
        <f t="shared" si="7"/>
        <v>81705590</v>
      </c>
      <c r="J38" s="21">
        <f t="shared" si="7"/>
        <v>125560552</v>
      </c>
      <c r="K38" s="21">
        <f t="shared" si="7"/>
        <v>43149048</v>
      </c>
      <c r="L38" s="21">
        <f t="shared" si="7"/>
        <v>36706042</v>
      </c>
      <c r="M38" s="21">
        <f t="shared" si="7"/>
        <v>41622963</v>
      </c>
      <c r="N38" s="21">
        <f t="shared" si="7"/>
        <v>121478053</v>
      </c>
      <c r="O38" s="21">
        <f t="shared" si="7"/>
        <v>46325368</v>
      </c>
      <c r="P38" s="21">
        <f t="shared" si="7"/>
        <v>40719931</v>
      </c>
      <c r="Q38" s="21">
        <f t="shared" si="7"/>
        <v>39016427</v>
      </c>
      <c r="R38" s="21">
        <f t="shared" si="7"/>
        <v>126061726</v>
      </c>
      <c r="S38" s="21">
        <f t="shared" si="7"/>
        <v>35155636</v>
      </c>
      <c r="T38" s="21">
        <f t="shared" si="7"/>
        <v>36640836</v>
      </c>
      <c r="U38" s="21">
        <f t="shared" si="7"/>
        <v>42212998</v>
      </c>
      <c r="V38" s="21">
        <f t="shared" si="7"/>
        <v>114009470</v>
      </c>
      <c r="W38" s="21">
        <f t="shared" si="7"/>
        <v>487109801</v>
      </c>
      <c r="X38" s="21">
        <f t="shared" si="7"/>
        <v>401796433</v>
      </c>
      <c r="Y38" s="21">
        <f t="shared" si="7"/>
        <v>85313368</v>
      </c>
      <c r="Z38" s="4">
        <f>+IF(X38&lt;&gt;0,+(Y38/X38)*100,0)</f>
        <v>21.232982921976312</v>
      </c>
      <c r="AA38" s="19">
        <f>SUM(AA39:AA41)</f>
        <v>401796433</v>
      </c>
    </row>
    <row r="39" spans="1:27" ht="12.75">
      <c r="A39" s="5" t="s">
        <v>42</v>
      </c>
      <c r="B39" s="3"/>
      <c r="C39" s="22">
        <v>91653901</v>
      </c>
      <c r="D39" s="22"/>
      <c r="E39" s="23">
        <v>169077979</v>
      </c>
      <c r="F39" s="24">
        <v>153935414</v>
      </c>
      <c r="G39" s="24">
        <v>17239646</v>
      </c>
      <c r="H39" s="24">
        <v>6509538</v>
      </c>
      <c r="I39" s="24">
        <v>6654581</v>
      </c>
      <c r="J39" s="24">
        <v>30403765</v>
      </c>
      <c r="K39" s="24">
        <v>8666139</v>
      </c>
      <c r="L39" s="24">
        <v>5716370</v>
      </c>
      <c r="M39" s="24">
        <v>9005306</v>
      </c>
      <c r="N39" s="24">
        <v>23387815</v>
      </c>
      <c r="O39" s="24">
        <v>10663062</v>
      </c>
      <c r="P39" s="24">
        <v>8224008</v>
      </c>
      <c r="Q39" s="24">
        <v>6187012</v>
      </c>
      <c r="R39" s="24">
        <v>25074082</v>
      </c>
      <c r="S39" s="24">
        <v>6244319</v>
      </c>
      <c r="T39" s="24">
        <v>6259255</v>
      </c>
      <c r="U39" s="24">
        <v>8423498</v>
      </c>
      <c r="V39" s="24">
        <v>20927072</v>
      </c>
      <c r="W39" s="24">
        <v>99792734</v>
      </c>
      <c r="X39" s="24">
        <v>153935414</v>
      </c>
      <c r="Y39" s="24">
        <v>-54142680</v>
      </c>
      <c r="Z39" s="6">
        <v>-35.17</v>
      </c>
      <c r="AA39" s="22">
        <v>153935414</v>
      </c>
    </row>
    <row r="40" spans="1:27" ht="12.75">
      <c r="A40" s="5" t="s">
        <v>43</v>
      </c>
      <c r="B40" s="3"/>
      <c r="C40" s="22">
        <v>451577259</v>
      </c>
      <c r="D40" s="22"/>
      <c r="E40" s="23">
        <v>275146626</v>
      </c>
      <c r="F40" s="24">
        <v>231573276</v>
      </c>
      <c r="G40" s="24">
        <v>9377110</v>
      </c>
      <c r="H40" s="24">
        <v>8936408</v>
      </c>
      <c r="I40" s="24">
        <v>72303014</v>
      </c>
      <c r="J40" s="24">
        <v>90616532</v>
      </c>
      <c r="K40" s="24">
        <v>32142161</v>
      </c>
      <c r="L40" s="24">
        <v>30073941</v>
      </c>
      <c r="M40" s="24">
        <v>31438229</v>
      </c>
      <c r="N40" s="24">
        <v>93654331</v>
      </c>
      <c r="O40" s="24">
        <v>32663418</v>
      </c>
      <c r="P40" s="24">
        <v>30678377</v>
      </c>
      <c r="Q40" s="24">
        <v>32135680</v>
      </c>
      <c r="R40" s="24">
        <v>95477475</v>
      </c>
      <c r="S40" s="24">
        <v>28663524</v>
      </c>
      <c r="T40" s="24">
        <v>29973247</v>
      </c>
      <c r="U40" s="24">
        <v>32738842</v>
      </c>
      <c r="V40" s="24">
        <v>91375613</v>
      </c>
      <c r="W40" s="24">
        <v>371123951</v>
      </c>
      <c r="X40" s="24">
        <v>231573276</v>
      </c>
      <c r="Y40" s="24">
        <v>139550675</v>
      </c>
      <c r="Z40" s="6">
        <v>60.26</v>
      </c>
      <c r="AA40" s="22">
        <v>231573276</v>
      </c>
    </row>
    <row r="41" spans="1:27" ht="12.75">
      <c r="A41" s="5" t="s">
        <v>44</v>
      </c>
      <c r="B41" s="3"/>
      <c r="C41" s="22">
        <v>18691985</v>
      </c>
      <c r="D41" s="22"/>
      <c r="E41" s="23">
        <v>8733541</v>
      </c>
      <c r="F41" s="24">
        <v>16287743</v>
      </c>
      <c r="G41" s="24">
        <v>258177</v>
      </c>
      <c r="H41" s="24">
        <v>1534083</v>
      </c>
      <c r="I41" s="24">
        <v>2747995</v>
      </c>
      <c r="J41" s="24">
        <v>4540255</v>
      </c>
      <c r="K41" s="24">
        <v>2340748</v>
      </c>
      <c r="L41" s="24">
        <v>915731</v>
      </c>
      <c r="M41" s="24">
        <v>1179428</v>
      </c>
      <c r="N41" s="24">
        <v>4435907</v>
      </c>
      <c r="O41" s="24">
        <v>2998888</v>
      </c>
      <c r="P41" s="24">
        <v>1817546</v>
      </c>
      <c r="Q41" s="24">
        <v>693735</v>
      </c>
      <c r="R41" s="24">
        <v>5510169</v>
      </c>
      <c r="S41" s="24">
        <v>247793</v>
      </c>
      <c r="T41" s="24">
        <v>408334</v>
      </c>
      <c r="U41" s="24">
        <v>1050658</v>
      </c>
      <c r="V41" s="24">
        <v>1706785</v>
      </c>
      <c r="W41" s="24">
        <v>16193116</v>
      </c>
      <c r="X41" s="24">
        <v>16287743</v>
      </c>
      <c r="Y41" s="24">
        <v>-94627</v>
      </c>
      <c r="Z41" s="6">
        <v>-0.58</v>
      </c>
      <c r="AA41" s="22">
        <v>16287743</v>
      </c>
    </row>
    <row r="42" spans="1:27" ht="12.75">
      <c r="A42" s="2" t="s">
        <v>45</v>
      </c>
      <c r="B42" s="8"/>
      <c r="C42" s="19">
        <f aca="true" t="shared" si="8" ref="C42:Y42">SUM(C43:C46)</f>
        <v>1734185418</v>
      </c>
      <c r="D42" s="19">
        <f>SUM(D43:D46)</f>
        <v>0</v>
      </c>
      <c r="E42" s="20">
        <f t="shared" si="8"/>
        <v>1634905253</v>
      </c>
      <c r="F42" s="21">
        <f t="shared" si="8"/>
        <v>1594623594</v>
      </c>
      <c r="G42" s="21">
        <f t="shared" si="8"/>
        <v>120695349</v>
      </c>
      <c r="H42" s="21">
        <f t="shared" si="8"/>
        <v>56106445</v>
      </c>
      <c r="I42" s="21">
        <f t="shared" si="8"/>
        <v>243200678</v>
      </c>
      <c r="J42" s="21">
        <f t="shared" si="8"/>
        <v>420002472</v>
      </c>
      <c r="K42" s="21">
        <f t="shared" si="8"/>
        <v>160244225</v>
      </c>
      <c r="L42" s="21">
        <f t="shared" si="8"/>
        <v>125129026</v>
      </c>
      <c r="M42" s="21">
        <f t="shared" si="8"/>
        <v>127569935</v>
      </c>
      <c r="N42" s="21">
        <f t="shared" si="8"/>
        <v>412943186</v>
      </c>
      <c r="O42" s="21">
        <f t="shared" si="8"/>
        <v>177909127</v>
      </c>
      <c r="P42" s="21">
        <f t="shared" si="8"/>
        <v>121676837</v>
      </c>
      <c r="Q42" s="21">
        <f t="shared" si="8"/>
        <v>119695450</v>
      </c>
      <c r="R42" s="21">
        <f t="shared" si="8"/>
        <v>419281414</v>
      </c>
      <c r="S42" s="21">
        <f t="shared" si="8"/>
        <v>102344347</v>
      </c>
      <c r="T42" s="21">
        <f t="shared" si="8"/>
        <v>129677867</v>
      </c>
      <c r="U42" s="21">
        <f t="shared" si="8"/>
        <v>247605807</v>
      </c>
      <c r="V42" s="21">
        <f t="shared" si="8"/>
        <v>479628021</v>
      </c>
      <c r="W42" s="21">
        <f t="shared" si="8"/>
        <v>1731855093</v>
      </c>
      <c r="X42" s="21">
        <f t="shared" si="8"/>
        <v>1594623594</v>
      </c>
      <c r="Y42" s="21">
        <f t="shared" si="8"/>
        <v>137231499</v>
      </c>
      <c r="Z42" s="4">
        <f>+IF(X42&lt;&gt;0,+(Y42/X42)*100,0)</f>
        <v>8.605886650389044</v>
      </c>
      <c r="AA42" s="19">
        <f>SUM(AA43:AA46)</f>
        <v>1594623594</v>
      </c>
    </row>
    <row r="43" spans="1:27" ht="12.75">
      <c r="A43" s="5" t="s">
        <v>46</v>
      </c>
      <c r="B43" s="3"/>
      <c r="C43" s="22">
        <v>909902912</v>
      </c>
      <c r="D43" s="22"/>
      <c r="E43" s="23">
        <v>946115593</v>
      </c>
      <c r="F43" s="24">
        <v>900404841</v>
      </c>
      <c r="G43" s="24">
        <v>88393900</v>
      </c>
      <c r="H43" s="24">
        <v>22692049</v>
      </c>
      <c r="I43" s="24">
        <v>154615411</v>
      </c>
      <c r="J43" s="24">
        <v>265701360</v>
      </c>
      <c r="K43" s="24">
        <v>95431723</v>
      </c>
      <c r="L43" s="24">
        <v>67844496</v>
      </c>
      <c r="M43" s="24">
        <v>61802475</v>
      </c>
      <c r="N43" s="24">
        <v>225078694</v>
      </c>
      <c r="O43" s="24">
        <v>115132692</v>
      </c>
      <c r="P43" s="24">
        <v>64874630</v>
      </c>
      <c r="Q43" s="24">
        <v>70494399</v>
      </c>
      <c r="R43" s="24">
        <v>250501721</v>
      </c>
      <c r="S43" s="24">
        <v>55769862</v>
      </c>
      <c r="T43" s="24">
        <v>68082439</v>
      </c>
      <c r="U43" s="24">
        <v>92872170</v>
      </c>
      <c r="V43" s="24">
        <v>216724471</v>
      </c>
      <c r="W43" s="24">
        <v>958006246</v>
      </c>
      <c r="X43" s="24">
        <v>900404841</v>
      </c>
      <c r="Y43" s="24">
        <v>57601405</v>
      </c>
      <c r="Z43" s="6">
        <v>6.4</v>
      </c>
      <c r="AA43" s="22">
        <v>900404841</v>
      </c>
    </row>
    <row r="44" spans="1:27" ht="12.75">
      <c r="A44" s="5" t="s">
        <v>47</v>
      </c>
      <c r="B44" s="3"/>
      <c r="C44" s="22">
        <v>450640393</v>
      </c>
      <c r="D44" s="22"/>
      <c r="E44" s="23">
        <v>304169970</v>
      </c>
      <c r="F44" s="24">
        <v>314299930</v>
      </c>
      <c r="G44" s="24">
        <v>13503359</v>
      </c>
      <c r="H44" s="24">
        <v>15178830</v>
      </c>
      <c r="I44" s="24">
        <v>43684294</v>
      </c>
      <c r="J44" s="24">
        <v>72366483</v>
      </c>
      <c r="K44" s="24">
        <v>34732407</v>
      </c>
      <c r="L44" s="24">
        <v>30484106</v>
      </c>
      <c r="M44" s="24">
        <v>35626306</v>
      </c>
      <c r="N44" s="24">
        <v>100842819</v>
      </c>
      <c r="O44" s="24">
        <v>30893385</v>
      </c>
      <c r="P44" s="24">
        <v>24526106</v>
      </c>
      <c r="Q44" s="24">
        <v>23710243</v>
      </c>
      <c r="R44" s="24">
        <v>79129734</v>
      </c>
      <c r="S44" s="24">
        <v>21205163</v>
      </c>
      <c r="T44" s="24">
        <v>34563144</v>
      </c>
      <c r="U44" s="24">
        <v>75929759</v>
      </c>
      <c r="V44" s="24">
        <v>131698066</v>
      </c>
      <c r="W44" s="24">
        <v>384037102</v>
      </c>
      <c r="X44" s="24">
        <v>314299930</v>
      </c>
      <c r="Y44" s="24">
        <v>69737172</v>
      </c>
      <c r="Z44" s="6">
        <v>22.19</v>
      </c>
      <c r="AA44" s="22">
        <v>314299930</v>
      </c>
    </row>
    <row r="45" spans="1:27" ht="12.75">
      <c r="A45" s="5" t="s">
        <v>48</v>
      </c>
      <c r="B45" s="3"/>
      <c r="C45" s="25">
        <v>25507982</v>
      </c>
      <c r="D45" s="25"/>
      <c r="E45" s="26">
        <v>143042415</v>
      </c>
      <c r="F45" s="27">
        <v>124686056</v>
      </c>
      <c r="G45" s="27">
        <v>1885471</v>
      </c>
      <c r="H45" s="27">
        <v>1343478</v>
      </c>
      <c r="I45" s="27">
        <v>4106721</v>
      </c>
      <c r="J45" s="27">
        <v>7335670</v>
      </c>
      <c r="K45" s="27">
        <v>2510368</v>
      </c>
      <c r="L45" s="27">
        <v>2757090</v>
      </c>
      <c r="M45" s="27">
        <v>2626791</v>
      </c>
      <c r="N45" s="27">
        <v>7894249</v>
      </c>
      <c r="O45" s="27">
        <v>3653353</v>
      </c>
      <c r="P45" s="27">
        <v>4709904</v>
      </c>
      <c r="Q45" s="27">
        <v>3697774</v>
      </c>
      <c r="R45" s="27">
        <v>12061031</v>
      </c>
      <c r="S45" s="27">
        <v>3506351</v>
      </c>
      <c r="T45" s="27">
        <v>3761942</v>
      </c>
      <c r="U45" s="27">
        <v>1890065</v>
      </c>
      <c r="V45" s="27">
        <v>9158358</v>
      </c>
      <c r="W45" s="27">
        <v>36449308</v>
      </c>
      <c r="X45" s="27">
        <v>124686056</v>
      </c>
      <c r="Y45" s="27">
        <v>-88236748</v>
      </c>
      <c r="Z45" s="7">
        <v>-70.77</v>
      </c>
      <c r="AA45" s="25">
        <v>124686056</v>
      </c>
    </row>
    <row r="46" spans="1:27" ht="12.75">
      <c r="A46" s="5" t="s">
        <v>49</v>
      </c>
      <c r="B46" s="3"/>
      <c r="C46" s="22">
        <v>348134131</v>
      </c>
      <c r="D46" s="22"/>
      <c r="E46" s="23">
        <v>241577275</v>
      </c>
      <c r="F46" s="24">
        <v>255232767</v>
      </c>
      <c r="G46" s="24">
        <v>16912619</v>
      </c>
      <c r="H46" s="24">
        <v>16892088</v>
      </c>
      <c r="I46" s="24">
        <v>40794252</v>
      </c>
      <c r="J46" s="24">
        <v>74598959</v>
      </c>
      <c r="K46" s="24">
        <v>27569727</v>
      </c>
      <c r="L46" s="24">
        <v>24043334</v>
      </c>
      <c r="M46" s="24">
        <v>27514363</v>
      </c>
      <c r="N46" s="24">
        <v>79127424</v>
      </c>
      <c r="O46" s="24">
        <v>28229697</v>
      </c>
      <c r="P46" s="24">
        <v>27566197</v>
      </c>
      <c r="Q46" s="24">
        <v>21793034</v>
      </c>
      <c r="R46" s="24">
        <v>77588928</v>
      </c>
      <c r="S46" s="24">
        <v>21862971</v>
      </c>
      <c r="T46" s="24">
        <v>23270342</v>
      </c>
      <c r="U46" s="24">
        <v>76913813</v>
      </c>
      <c r="V46" s="24">
        <v>122047126</v>
      </c>
      <c r="W46" s="24">
        <v>353362437</v>
      </c>
      <c r="X46" s="24">
        <v>255232767</v>
      </c>
      <c r="Y46" s="24">
        <v>98129670</v>
      </c>
      <c r="Z46" s="6">
        <v>38.45</v>
      </c>
      <c r="AA46" s="22">
        <v>255232767</v>
      </c>
    </row>
    <row r="47" spans="1:27" ht="12.75">
      <c r="A47" s="2" t="s">
        <v>50</v>
      </c>
      <c r="B47" s="8" t="s">
        <v>51</v>
      </c>
      <c r="C47" s="19">
        <v>14473593</v>
      </c>
      <c r="D47" s="19"/>
      <c r="E47" s="20">
        <v>33556982</v>
      </c>
      <c r="F47" s="21">
        <v>32141284</v>
      </c>
      <c r="G47" s="21">
        <v>1540424</v>
      </c>
      <c r="H47" s="21">
        <v>1223814</v>
      </c>
      <c r="I47" s="21">
        <v>1427564</v>
      </c>
      <c r="J47" s="21">
        <v>4191802</v>
      </c>
      <c r="K47" s="21">
        <v>2124623</v>
      </c>
      <c r="L47" s="21">
        <v>2030716</v>
      </c>
      <c r="M47" s="21">
        <v>1859042</v>
      </c>
      <c r="N47" s="21">
        <v>6014381</v>
      </c>
      <c r="O47" s="21">
        <v>1831712</v>
      </c>
      <c r="P47" s="21">
        <v>1933319</v>
      </c>
      <c r="Q47" s="21">
        <v>1835755</v>
      </c>
      <c r="R47" s="21">
        <v>5600786</v>
      </c>
      <c r="S47" s="21">
        <v>1922727</v>
      </c>
      <c r="T47" s="21">
        <v>1843330</v>
      </c>
      <c r="U47" s="21">
        <v>1896778</v>
      </c>
      <c r="V47" s="21">
        <v>5662835</v>
      </c>
      <c r="W47" s="21">
        <v>21469804</v>
      </c>
      <c r="X47" s="21">
        <v>32141284</v>
      </c>
      <c r="Y47" s="21">
        <v>-10671480</v>
      </c>
      <c r="Z47" s="4">
        <v>-33.2</v>
      </c>
      <c r="AA47" s="19">
        <v>32141284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3475208456</v>
      </c>
      <c r="D48" s="40">
        <f>+D28+D32+D38+D42+D47</f>
        <v>0</v>
      </c>
      <c r="E48" s="41">
        <f t="shared" si="9"/>
        <v>3249926438</v>
      </c>
      <c r="F48" s="42">
        <f t="shared" si="9"/>
        <v>3225109147</v>
      </c>
      <c r="G48" s="42">
        <f t="shared" si="9"/>
        <v>207291299</v>
      </c>
      <c r="H48" s="42">
        <f t="shared" si="9"/>
        <v>144333070</v>
      </c>
      <c r="I48" s="42">
        <f t="shared" si="9"/>
        <v>437709537</v>
      </c>
      <c r="J48" s="42">
        <f t="shared" si="9"/>
        <v>789333906</v>
      </c>
      <c r="K48" s="42">
        <f t="shared" si="9"/>
        <v>297294373</v>
      </c>
      <c r="L48" s="42">
        <f t="shared" si="9"/>
        <v>249870274</v>
      </c>
      <c r="M48" s="42">
        <f t="shared" si="9"/>
        <v>253751156</v>
      </c>
      <c r="N48" s="42">
        <f t="shared" si="9"/>
        <v>800915803</v>
      </c>
      <c r="O48" s="42">
        <f t="shared" si="9"/>
        <v>325966524</v>
      </c>
      <c r="P48" s="42">
        <f t="shared" si="9"/>
        <v>267575748</v>
      </c>
      <c r="Q48" s="42">
        <f t="shared" si="9"/>
        <v>256513106</v>
      </c>
      <c r="R48" s="42">
        <f t="shared" si="9"/>
        <v>850055378</v>
      </c>
      <c r="S48" s="42">
        <f t="shared" si="9"/>
        <v>210225158</v>
      </c>
      <c r="T48" s="42">
        <f t="shared" si="9"/>
        <v>297397536</v>
      </c>
      <c r="U48" s="42">
        <f t="shared" si="9"/>
        <v>484041857</v>
      </c>
      <c r="V48" s="42">
        <f t="shared" si="9"/>
        <v>991664551</v>
      </c>
      <c r="W48" s="42">
        <f t="shared" si="9"/>
        <v>3431969638</v>
      </c>
      <c r="X48" s="42">
        <f t="shared" si="9"/>
        <v>3225109147</v>
      </c>
      <c r="Y48" s="42">
        <f t="shared" si="9"/>
        <v>206860491</v>
      </c>
      <c r="Z48" s="43">
        <f>+IF(X48&lt;&gt;0,+(Y48/X48)*100,0)</f>
        <v>6.414061712994175</v>
      </c>
      <c r="AA48" s="40">
        <f>+AA28+AA32+AA38+AA42+AA47</f>
        <v>3225109147</v>
      </c>
    </row>
    <row r="49" spans="1:27" ht="12.75">
      <c r="A49" s="14" t="s">
        <v>77</v>
      </c>
      <c r="B49" s="15"/>
      <c r="C49" s="44">
        <f aca="true" t="shared" si="10" ref="C49:Y49">+C25-C48</f>
        <v>-199583144</v>
      </c>
      <c r="D49" s="44">
        <f>+D25-D48</f>
        <v>0</v>
      </c>
      <c r="E49" s="45">
        <f t="shared" si="10"/>
        <v>197322436</v>
      </c>
      <c r="F49" s="46">
        <f t="shared" si="10"/>
        <v>538376727</v>
      </c>
      <c r="G49" s="46">
        <f t="shared" si="10"/>
        <v>310123350</v>
      </c>
      <c r="H49" s="46">
        <f t="shared" si="10"/>
        <v>89186584</v>
      </c>
      <c r="I49" s="46">
        <f t="shared" si="10"/>
        <v>-219756993</v>
      </c>
      <c r="J49" s="46">
        <f t="shared" si="10"/>
        <v>179552941</v>
      </c>
      <c r="K49" s="46">
        <f t="shared" si="10"/>
        <v>-3384586</v>
      </c>
      <c r="L49" s="46">
        <f t="shared" si="10"/>
        <v>-58569227</v>
      </c>
      <c r="M49" s="46">
        <f t="shared" si="10"/>
        <v>220886050</v>
      </c>
      <c r="N49" s="46">
        <f t="shared" si="10"/>
        <v>158932237</v>
      </c>
      <c r="O49" s="46">
        <f t="shared" si="10"/>
        <v>-116994432</v>
      </c>
      <c r="P49" s="46">
        <f t="shared" si="10"/>
        <v>-75546312</v>
      </c>
      <c r="Q49" s="46">
        <f t="shared" si="10"/>
        <v>97923669</v>
      </c>
      <c r="R49" s="46">
        <f t="shared" si="10"/>
        <v>-94617075</v>
      </c>
      <c r="S49" s="46">
        <f t="shared" si="10"/>
        <v>-3725273</v>
      </c>
      <c r="T49" s="46">
        <f t="shared" si="10"/>
        <v>-100026403</v>
      </c>
      <c r="U49" s="46">
        <f t="shared" si="10"/>
        <v>-279687026</v>
      </c>
      <c r="V49" s="46">
        <f t="shared" si="10"/>
        <v>-383438702</v>
      </c>
      <c r="W49" s="46">
        <f t="shared" si="10"/>
        <v>-139570599</v>
      </c>
      <c r="X49" s="46">
        <f>IF(F25=F48,0,X25-X48)</f>
        <v>538376727</v>
      </c>
      <c r="Y49" s="46">
        <f t="shared" si="10"/>
        <v>-677947326</v>
      </c>
      <c r="Z49" s="47">
        <f>+IF(X49&lt;&gt;0,+(Y49/X49)*100,0)</f>
        <v>-125.9243373646053</v>
      </c>
      <c r="AA49" s="44">
        <f>+AA25-AA48</f>
        <v>538376727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257373966</v>
      </c>
      <c r="D5" s="19">
        <f>SUM(D6:D8)</f>
        <v>272209325</v>
      </c>
      <c r="E5" s="20">
        <f t="shared" si="0"/>
        <v>268440451</v>
      </c>
      <c r="F5" s="21">
        <f t="shared" si="0"/>
        <v>269693000</v>
      </c>
      <c r="G5" s="21">
        <f t="shared" si="0"/>
        <v>105928862</v>
      </c>
      <c r="H5" s="21">
        <f t="shared" si="0"/>
        <v>2537096</v>
      </c>
      <c r="I5" s="21">
        <f t="shared" si="0"/>
        <v>462247</v>
      </c>
      <c r="J5" s="21">
        <f t="shared" si="0"/>
        <v>108928205</v>
      </c>
      <c r="K5" s="21">
        <f t="shared" si="0"/>
        <v>997435</v>
      </c>
      <c r="L5" s="21">
        <f t="shared" si="0"/>
        <v>2350370</v>
      </c>
      <c r="M5" s="21">
        <f t="shared" si="0"/>
        <v>84687723</v>
      </c>
      <c r="N5" s="21">
        <f t="shared" si="0"/>
        <v>88035528</v>
      </c>
      <c r="O5" s="21">
        <f t="shared" si="0"/>
        <v>2794983</v>
      </c>
      <c r="P5" s="21">
        <f t="shared" si="0"/>
        <v>1477276</v>
      </c>
      <c r="Q5" s="21">
        <f t="shared" si="0"/>
        <v>63907318</v>
      </c>
      <c r="R5" s="21">
        <f t="shared" si="0"/>
        <v>68179577</v>
      </c>
      <c r="S5" s="21">
        <f t="shared" si="0"/>
        <v>693538</v>
      </c>
      <c r="T5" s="21">
        <f t="shared" si="0"/>
        <v>838246</v>
      </c>
      <c r="U5" s="21">
        <f t="shared" si="0"/>
        <v>5534236</v>
      </c>
      <c r="V5" s="21">
        <f t="shared" si="0"/>
        <v>7066020</v>
      </c>
      <c r="W5" s="21">
        <f t="shared" si="0"/>
        <v>272209330</v>
      </c>
      <c r="X5" s="21">
        <f t="shared" si="0"/>
        <v>269693000</v>
      </c>
      <c r="Y5" s="21">
        <f t="shared" si="0"/>
        <v>2516330</v>
      </c>
      <c r="Z5" s="4">
        <f>+IF(X5&lt;&gt;0,+(Y5/X5)*100,0)</f>
        <v>0.9330349693911225</v>
      </c>
      <c r="AA5" s="19">
        <f>SUM(AA6:AA8)</f>
        <v>269693000</v>
      </c>
    </row>
    <row r="6" spans="1:27" ht="12.75">
      <c r="A6" s="5" t="s">
        <v>32</v>
      </c>
      <c r="B6" s="3"/>
      <c r="C6" s="22">
        <v>6362</v>
      </c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257367604</v>
      </c>
      <c r="D7" s="25">
        <v>272209325</v>
      </c>
      <c r="E7" s="26">
        <v>268440451</v>
      </c>
      <c r="F7" s="27">
        <v>269693000</v>
      </c>
      <c r="G7" s="27">
        <v>105928862</v>
      </c>
      <c r="H7" s="27">
        <v>2537096</v>
      </c>
      <c r="I7" s="27">
        <v>462247</v>
      </c>
      <c r="J7" s="27">
        <v>108928205</v>
      </c>
      <c r="K7" s="27">
        <v>997435</v>
      </c>
      <c r="L7" s="27">
        <v>2350370</v>
      </c>
      <c r="M7" s="27">
        <v>84687723</v>
      </c>
      <c r="N7" s="27">
        <v>88035528</v>
      </c>
      <c r="O7" s="27">
        <v>2794983</v>
      </c>
      <c r="P7" s="27">
        <v>1477276</v>
      </c>
      <c r="Q7" s="27">
        <v>63907318</v>
      </c>
      <c r="R7" s="27">
        <v>68179577</v>
      </c>
      <c r="S7" s="27">
        <v>693538</v>
      </c>
      <c r="T7" s="27">
        <v>838246</v>
      </c>
      <c r="U7" s="27">
        <v>5534236</v>
      </c>
      <c r="V7" s="27">
        <v>7066020</v>
      </c>
      <c r="W7" s="27">
        <v>272209330</v>
      </c>
      <c r="X7" s="27">
        <v>269693000</v>
      </c>
      <c r="Y7" s="27">
        <v>2516330</v>
      </c>
      <c r="Z7" s="7">
        <v>0.93</v>
      </c>
      <c r="AA7" s="25">
        <v>269693000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2.75">
      <c r="A10" s="5" t="s">
        <v>36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/>
      <c r="AA10" s="22"/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2.75">
      <c r="A16" s="5" t="s">
        <v>42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/>
      <c r="AA16" s="22"/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/>
      <c r="AA21" s="22"/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257373966</v>
      </c>
      <c r="D25" s="40">
        <f>+D5+D9+D15+D19+D24</f>
        <v>272209325</v>
      </c>
      <c r="E25" s="41">
        <f t="shared" si="4"/>
        <v>268440451</v>
      </c>
      <c r="F25" s="42">
        <f t="shared" si="4"/>
        <v>269693000</v>
      </c>
      <c r="G25" s="42">
        <f t="shared" si="4"/>
        <v>105928862</v>
      </c>
      <c r="H25" s="42">
        <f t="shared" si="4"/>
        <v>2537096</v>
      </c>
      <c r="I25" s="42">
        <f t="shared" si="4"/>
        <v>462247</v>
      </c>
      <c r="J25" s="42">
        <f t="shared" si="4"/>
        <v>108928205</v>
      </c>
      <c r="K25" s="42">
        <f t="shared" si="4"/>
        <v>997435</v>
      </c>
      <c r="L25" s="42">
        <f t="shared" si="4"/>
        <v>2350370</v>
      </c>
      <c r="M25" s="42">
        <f t="shared" si="4"/>
        <v>84687723</v>
      </c>
      <c r="N25" s="42">
        <f t="shared" si="4"/>
        <v>88035528</v>
      </c>
      <c r="O25" s="42">
        <f t="shared" si="4"/>
        <v>2794983</v>
      </c>
      <c r="P25" s="42">
        <f t="shared" si="4"/>
        <v>1477276</v>
      </c>
      <c r="Q25" s="42">
        <f t="shared" si="4"/>
        <v>63907318</v>
      </c>
      <c r="R25" s="42">
        <f t="shared" si="4"/>
        <v>68179577</v>
      </c>
      <c r="S25" s="42">
        <f t="shared" si="4"/>
        <v>693538</v>
      </c>
      <c r="T25" s="42">
        <f t="shared" si="4"/>
        <v>838246</v>
      </c>
      <c r="U25" s="42">
        <f t="shared" si="4"/>
        <v>5534236</v>
      </c>
      <c r="V25" s="42">
        <f t="shared" si="4"/>
        <v>7066020</v>
      </c>
      <c r="W25" s="42">
        <f t="shared" si="4"/>
        <v>272209330</v>
      </c>
      <c r="X25" s="42">
        <f t="shared" si="4"/>
        <v>269693000</v>
      </c>
      <c r="Y25" s="42">
        <f t="shared" si="4"/>
        <v>2516330</v>
      </c>
      <c r="Z25" s="43">
        <f>+IF(X25&lt;&gt;0,+(Y25/X25)*100,0)</f>
        <v>0.9330349693911225</v>
      </c>
      <c r="AA25" s="40">
        <f>+AA5+AA9+AA15+AA19+AA24</f>
        <v>269693000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161466813</v>
      </c>
      <c r="D28" s="19">
        <f>SUM(D29:D31)</f>
        <v>143550925</v>
      </c>
      <c r="E28" s="20">
        <f t="shared" si="5"/>
        <v>170437031</v>
      </c>
      <c r="F28" s="21">
        <f t="shared" si="5"/>
        <v>160961702</v>
      </c>
      <c r="G28" s="21">
        <f t="shared" si="5"/>
        <v>7938074</v>
      </c>
      <c r="H28" s="21">
        <f t="shared" si="5"/>
        <v>13350823</v>
      </c>
      <c r="I28" s="21">
        <f t="shared" si="5"/>
        <v>10079736</v>
      </c>
      <c r="J28" s="21">
        <f t="shared" si="5"/>
        <v>31368633</v>
      </c>
      <c r="K28" s="21">
        <f t="shared" si="5"/>
        <v>11094023</v>
      </c>
      <c r="L28" s="21">
        <f t="shared" si="5"/>
        <v>14172131</v>
      </c>
      <c r="M28" s="21">
        <f t="shared" si="5"/>
        <v>23177740</v>
      </c>
      <c r="N28" s="21">
        <f t="shared" si="5"/>
        <v>48443894</v>
      </c>
      <c r="O28" s="21">
        <f t="shared" si="5"/>
        <v>10822468</v>
      </c>
      <c r="P28" s="21">
        <f t="shared" si="5"/>
        <v>10441923</v>
      </c>
      <c r="Q28" s="21">
        <f t="shared" si="5"/>
        <v>9831258</v>
      </c>
      <c r="R28" s="21">
        <f t="shared" si="5"/>
        <v>31095649</v>
      </c>
      <c r="S28" s="21">
        <f t="shared" si="5"/>
        <v>9218108</v>
      </c>
      <c r="T28" s="21">
        <f t="shared" si="5"/>
        <v>8687131</v>
      </c>
      <c r="U28" s="21">
        <f t="shared" si="5"/>
        <v>14737528</v>
      </c>
      <c r="V28" s="21">
        <f t="shared" si="5"/>
        <v>32642767</v>
      </c>
      <c r="W28" s="21">
        <f t="shared" si="5"/>
        <v>143550943</v>
      </c>
      <c r="X28" s="21">
        <f t="shared" si="5"/>
        <v>160961702</v>
      </c>
      <c r="Y28" s="21">
        <f t="shared" si="5"/>
        <v>-17410759</v>
      </c>
      <c r="Z28" s="4">
        <f>+IF(X28&lt;&gt;0,+(Y28/X28)*100,0)</f>
        <v>-10.816709057909938</v>
      </c>
      <c r="AA28" s="19">
        <f>SUM(AA29:AA31)</f>
        <v>160961702</v>
      </c>
    </row>
    <row r="29" spans="1:27" ht="12.75">
      <c r="A29" s="5" t="s">
        <v>32</v>
      </c>
      <c r="B29" s="3"/>
      <c r="C29" s="22">
        <v>41081671</v>
      </c>
      <c r="D29" s="22">
        <v>39833744</v>
      </c>
      <c r="E29" s="23">
        <v>48727584</v>
      </c>
      <c r="F29" s="24">
        <v>45671689</v>
      </c>
      <c r="G29" s="24">
        <v>3108519</v>
      </c>
      <c r="H29" s="24">
        <v>3233673</v>
      </c>
      <c r="I29" s="24">
        <v>3399928</v>
      </c>
      <c r="J29" s="24">
        <v>9742120</v>
      </c>
      <c r="K29" s="24">
        <v>3973413</v>
      </c>
      <c r="L29" s="24">
        <v>3604358</v>
      </c>
      <c r="M29" s="24">
        <v>3913999</v>
      </c>
      <c r="N29" s="24">
        <v>11491770</v>
      </c>
      <c r="O29" s="24">
        <v>3263512</v>
      </c>
      <c r="P29" s="24">
        <v>3647562</v>
      </c>
      <c r="Q29" s="24">
        <v>2915737</v>
      </c>
      <c r="R29" s="24">
        <v>9826811</v>
      </c>
      <c r="S29" s="24">
        <v>2527280</v>
      </c>
      <c r="T29" s="24">
        <v>3186427</v>
      </c>
      <c r="U29" s="24">
        <v>3059353</v>
      </c>
      <c r="V29" s="24">
        <v>8773060</v>
      </c>
      <c r="W29" s="24">
        <v>39833761</v>
      </c>
      <c r="X29" s="24">
        <v>45671689</v>
      </c>
      <c r="Y29" s="24">
        <v>-5837928</v>
      </c>
      <c r="Z29" s="6">
        <v>-12.78</v>
      </c>
      <c r="AA29" s="22">
        <v>45671689</v>
      </c>
    </row>
    <row r="30" spans="1:27" ht="12.75">
      <c r="A30" s="5" t="s">
        <v>33</v>
      </c>
      <c r="B30" s="3"/>
      <c r="C30" s="25">
        <v>117407508</v>
      </c>
      <c r="D30" s="25">
        <v>100769797</v>
      </c>
      <c r="E30" s="26">
        <v>118504627</v>
      </c>
      <c r="F30" s="27">
        <v>112190193</v>
      </c>
      <c r="G30" s="27">
        <v>4605404</v>
      </c>
      <c r="H30" s="27">
        <v>9860547</v>
      </c>
      <c r="I30" s="27">
        <v>6435975</v>
      </c>
      <c r="J30" s="27">
        <v>20901926</v>
      </c>
      <c r="K30" s="27">
        <v>6904749</v>
      </c>
      <c r="L30" s="27">
        <v>10360680</v>
      </c>
      <c r="M30" s="27">
        <v>18967208</v>
      </c>
      <c r="N30" s="27">
        <v>36232637</v>
      </c>
      <c r="O30" s="27">
        <v>7357825</v>
      </c>
      <c r="P30" s="27">
        <v>6510338</v>
      </c>
      <c r="Q30" s="27">
        <v>6651712</v>
      </c>
      <c r="R30" s="27">
        <v>20519875</v>
      </c>
      <c r="S30" s="27">
        <v>6445831</v>
      </c>
      <c r="T30" s="27">
        <v>5303445</v>
      </c>
      <c r="U30" s="27">
        <v>11366090</v>
      </c>
      <c r="V30" s="27">
        <v>23115366</v>
      </c>
      <c r="W30" s="27">
        <v>100769804</v>
      </c>
      <c r="X30" s="27">
        <v>112190193</v>
      </c>
      <c r="Y30" s="27">
        <v>-11420389</v>
      </c>
      <c r="Z30" s="7">
        <v>-10.18</v>
      </c>
      <c r="AA30" s="25">
        <v>112190193</v>
      </c>
    </row>
    <row r="31" spans="1:27" ht="12.75">
      <c r="A31" s="5" t="s">
        <v>34</v>
      </c>
      <c r="B31" s="3"/>
      <c r="C31" s="22">
        <v>2977634</v>
      </c>
      <c r="D31" s="22">
        <v>2947384</v>
      </c>
      <c r="E31" s="23">
        <v>3204820</v>
      </c>
      <c r="F31" s="24">
        <v>3099820</v>
      </c>
      <c r="G31" s="24">
        <v>224151</v>
      </c>
      <c r="H31" s="24">
        <v>256603</v>
      </c>
      <c r="I31" s="24">
        <v>243833</v>
      </c>
      <c r="J31" s="24">
        <v>724587</v>
      </c>
      <c r="K31" s="24">
        <v>215861</v>
      </c>
      <c r="L31" s="24">
        <v>207093</v>
      </c>
      <c r="M31" s="24">
        <v>296533</v>
      </c>
      <c r="N31" s="24">
        <v>719487</v>
      </c>
      <c r="O31" s="24">
        <v>201131</v>
      </c>
      <c r="P31" s="24">
        <v>284023</v>
      </c>
      <c r="Q31" s="24">
        <v>263809</v>
      </c>
      <c r="R31" s="24">
        <v>748963</v>
      </c>
      <c r="S31" s="24">
        <v>244997</v>
      </c>
      <c r="T31" s="24">
        <v>197259</v>
      </c>
      <c r="U31" s="24">
        <v>312085</v>
      </c>
      <c r="V31" s="24">
        <v>754341</v>
      </c>
      <c r="W31" s="24">
        <v>2947378</v>
      </c>
      <c r="X31" s="24">
        <v>3099820</v>
      </c>
      <c r="Y31" s="24">
        <v>-152442</v>
      </c>
      <c r="Z31" s="6">
        <v>-4.92</v>
      </c>
      <c r="AA31" s="22">
        <v>3099820</v>
      </c>
    </row>
    <row r="32" spans="1:27" ht="12.75">
      <c r="A32" s="2" t="s">
        <v>35</v>
      </c>
      <c r="B32" s="3"/>
      <c r="C32" s="19">
        <f aca="true" t="shared" si="6" ref="C32:Y32">SUM(C33:C37)</f>
        <v>39385617</v>
      </c>
      <c r="D32" s="19">
        <f>SUM(D33:D37)</f>
        <v>40356380</v>
      </c>
      <c r="E32" s="20">
        <f t="shared" si="6"/>
        <v>43739264</v>
      </c>
      <c r="F32" s="21">
        <f t="shared" si="6"/>
        <v>42572727</v>
      </c>
      <c r="G32" s="21">
        <f t="shared" si="6"/>
        <v>4501662</v>
      </c>
      <c r="H32" s="21">
        <f t="shared" si="6"/>
        <v>3023865</v>
      </c>
      <c r="I32" s="21">
        <f t="shared" si="6"/>
        <v>3464881</v>
      </c>
      <c r="J32" s="21">
        <f t="shared" si="6"/>
        <v>10990408</v>
      </c>
      <c r="K32" s="21">
        <f t="shared" si="6"/>
        <v>3054115</v>
      </c>
      <c r="L32" s="21">
        <f t="shared" si="6"/>
        <v>3417190</v>
      </c>
      <c r="M32" s="21">
        <f t="shared" si="6"/>
        <v>3752812</v>
      </c>
      <c r="N32" s="21">
        <f t="shared" si="6"/>
        <v>10224117</v>
      </c>
      <c r="O32" s="21">
        <f t="shared" si="6"/>
        <v>3071863</v>
      </c>
      <c r="P32" s="21">
        <f t="shared" si="6"/>
        <v>3323637</v>
      </c>
      <c r="Q32" s="21">
        <f t="shared" si="6"/>
        <v>3046897</v>
      </c>
      <c r="R32" s="21">
        <f t="shared" si="6"/>
        <v>9442397</v>
      </c>
      <c r="S32" s="21">
        <f t="shared" si="6"/>
        <v>3481271</v>
      </c>
      <c r="T32" s="21">
        <f t="shared" si="6"/>
        <v>2835948</v>
      </c>
      <c r="U32" s="21">
        <f t="shared" si="6"/>
        <v>3382247</v>
      </c>
      <c r="V32" s="21">
        <f t="shared" si="6"/>
        <v>9699466</v>
      </c>
      <c r="W32" s="21">
        <f t="shared" si="6"/>
        <v>40356388</v>
      </c>
      <c r="X32" s="21">
        <f t="shared" si="6"/>
        <v>42572727</v>
      </c>
      <c r="Y32" s="21">
        <f t="shared" si="6"/>
        <v>-2216339</v>
      </c>
      <c r="Z32" s="4">
        <f>+IF(X32&lt;&gt;0,+(Y32/X32)*100,0)</f>
        <v>-5.206006653038693</v>
      </c>
      <c r="AA32" s="19">
        <f>SUM(AA33:AA37)</f>
        <v>42572727</v>
      </c>
    </row>
    <row r="33" spans="1:27" ht="12.75">
      <c r="A33" s="5" t="s">
        <v>36</v>
      </c>
      <c r="B33" s="3"/>
      <c r="C33" s="22">
        <v>14843890</v>
      </c>
      <c r="D33" s="22">
        <v>15119622</v>
      </c>
      <c r="E33" s="23">
        <v>16265729</v>
      </c>
      <c r="F33" s="24">
        <v>15985729</v>
      </c>
      <c r="G33" s="24">
        <v>2564488</v>
      </c>
      <c r="H33" s="24">
        <v>1099992</v>
      </c>
      <c r="I33" s="24">
        <v>1117241</v>
      </c>
      <c r="J33" s="24">
        <v>4781721</v>
      </c>
      <c r="K33" s="24">
        <v>1079625</v>
      </c>
      <c r="L33" s="24">
        <v>1301091</v>
      </c>
      <c r="M33" s="24">
        <v>1257362</v>
      </c>
      <c r="N33" s="24">
        <v>3638078</v>
      </c>
      <c r="O33" s="24">
        <v>879794</v>
      </c>
      <c r="P33" s="24">
        <v>1268465</v>
      </c>
      <c r="Q33" s="24">
        <v>1014031</v>
      </c>
      <c r="R33" s="24">
        <v>3162290</v>
      </c>
      <c r="S33" s="24">
        <v>1570877</v>
      </c>
      <c r="T33" s="24">
        <v>1002988</v>
      </c>
      <c r="U33" s="24">
        <v>963666</v>
      </c>
      <c r="V33" s="24">
        <v>3537531</v>
      </c>
      <c r="W33" s="24">
        <v>15119620</v>
      </c>
      <c r="X33" s="24">
        <v>15985729</v>
      </c>
      <c r="Y33" s="24">
        <v>-866109</v>
      </c>
      <c r="Z33" s="6">
        <v>-5.42</v>
      </c>
      <c r="AA33" s="22">
        <v>15985729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24541727</v>
      </c>
      <c r="D37" s="25">
        <v>25236758</v>
      </c>
      <c r="E37" s="26">
        <v>27473535</v>
      </c>
      <c r="F37" s="27">
        <v>26586998</v>
      </c>
      <c r="G37" s="27">
        <v>1937174</v>
      </c>
      <c r="H37" s="27">
        <v>1923873</v>
      </c>
      <c r="I37" s="27">
        <v>2347640</v>
      </c>
      <c r="J37" s="27">
        <v>6208687</v>
      </c>
      <c r="K37" s="27">
        <v>1974490</v>
      </c>
      <c r="L37" s="27">
        <v>2116099</v>
      </c>
      <c r="M37" s="27">
        <v>2495450</v>
      </c>
      <c r="N37" s="27">
        <v>6586039</v>
      </c>
      <c r="O37" s="27">
        <v>2192069</v>
      </c>
      <c r="P37" s="27">
        <v>2055172</v>
      </c>
      <c r="Q37" s="27">
        <v>2032866</v>
      </c>
      <c r="R37" s="27">
        <v>6280107</v>
      </c>
      <c r="S37" s="27">
        <v>1910394</v>
      </c>
      <c r="T37" s="27">
        <v>1832960</v>
      </c>
      <c r="U37" s="27">
        <v>2418581</v>
      </c>
      <c r="V37" s="27">
        <v>6161935</v>
      </c>
      <c r="W37" s="27">
        <v>25236768</v>
      </c>
      <c r="X37" s="27">
        <v>26586998</v>
      </c>
      <c r="Y37" s="27">
        <v>-1350230</v>
      </c>
      <c r="Z37" s="7">
        <v>-5.08</v>
      </c>
      <c r="AA37" s="25">
        <v>26586998</v>
      </c>
    </row>
    <row r="38" spans="1:27" ht="12.75">
      <c r="A38" s="2" t="s">
        <v>41</v>
      </c>
      <c r="B38" s="8"/>
      <c r="C38" s="19">
        <f aca="true" t="shared" si="7" ref="C38:Y38">SUM(C39:C41)</f>
        <v>42932383</v>
      </c>
      <c r="D38" s="19">
        <f>SUM(D39:D41)</f>
        <v>45906489</v>
      </c>
      <c r="E38" s="20">
        <f t="shared" si="7"/>
        <v>50774756</v>
      </c>
      <c r="F38" s="21">
        <f t="shared" si="7"/>
        <v>49237777</v>
      </c>
      <c r="G38" s="21">
        <f t="shared" si="7"/>
        <v>3446862</v>
      </c>
      <c r="H38" s="21">
        <f t="shared" si="7"/>
        <v>3580599</v>
      </c>
      <c r="I38" s="21">
        <f t="shared" si="7"/>
        <v>3614204</v>
      </c>
      <c r="J38" s="21">
        <f t="shared" si="7"/>
        <v>10641665</v>
      </c>
      <c r="K38" s="21">
        <f t="shared" si="7"/>
        <v>3967639</v>
      </c>
      <c r="L38" s="21">
        <f t="shared" si="7"/>
        <v>3614178</v>
      </c>
      <c r="M38" s="21">
        <f t="shared" si="7"/>
        <v>3928038</v>
      </c>
      <c r="N38" s="21">
        <f t="shared" si="7"/>
        <v>11509855</v>
      </c>
      <c r="O38" s="21">
        <f t="shared" si="7"/>
        <v>3749597</v>
      </c>
      <c r="P38" s="21">
        <f t="shared" si="7"/>
        <v>3763448</v>
      </c>
      <c r="Q38" s="21">
        <f t="shared" si="7"/>
        <v>3970844</v>
      </c>
      <c r="R38" s="21">
        <f t="shared" si="7"/>
        <v>11483889</v>
      </c>
      <c r="S38" s="21">
        <f t="shared" si="7"/>
        <v>3743204</v>
      </c>
      <c r="T38" s="21">
        <f t="shared" si="7"/>
        <v>3924578</v>
      </c>
      <c r="U38" s="21">
        <f t="shared" si="7"/>
        <v>4603327</v>
      </c>
      <c r="V38" s="21">
        <f t="shared" si="7"/>
        <v>12271109</v>
      </c>
      <c r="W38" s="21">
        <f t="shared" si="7"/>
        <v>45906518</v>
      </c>
      <c r="X38" s="21">
        <f t="shared" si="7"/>
        <v>49237777</v>
      </c>
      <c r="Y38" s="21">
        <f t="shared" si="7"/>
        <v>-3331259</v>
      </c>
      <c r="Z38" s="4">
        <f>+IF(X38&lt;&gt;0,+(Y38/X38)*100,0)</f>
        <v>-6.7656567842207815</v>
      </c>
      <c r="AA38" s="19">
        <f>SUM(AA39:AA41)</f>
        <v>49237777</v>
      </c>
    </row>
    <row r="39" spans="1:27" ht="12.75">
      <c r="A39" s="5" t="s">
        <v>42</v>
      </c>
      <c r="B39" s="3"/>
      <c r="C39" s="22">
        <v>39593195</v>
      </c>
      <c r="D39" s="22">
        <v>42625098</v>
      </c>
      <c r="E39" s="23">
        <v>46140310</v>
      </c>
      <c r="F39" s="24">
        <v>44919603</v>
      </c>
      <c r="G39" s="24">
        <v>3217693</v>
      </c>
      <c r="H39" s="24">
        <v>3341099</v>
      </c>
      <c r="I39" s="24">
        <v>3377135</v>
      </c>
      <c r="J39" s="24">
        <v>9935927</v>
      </c>
      <c r="K39" s="24">
        <v>3756455</v>
      </c>
      <c r="L39" s="24">
        <v>3278905</v>
      </c>
      <c r="M39" s="24">
        <v>3549791</v>
      </c>
      <c r="N39" s="24">
        <v>10585151</v>
      </c>
      <c r="O39" s="24">
        <v>3466955</v>
      </c>
      <c r="P39" s="24">
        <v>3533611</v>
      </c>
      <c r="Q39" s="24">
        <v>3701475</v>
      </c>
      <c r="R39" s="24">
        <v>10702041</v>
      </c>
      <c r="S39" s="24">
        <v>3467523</v>
      </c>
      <c r="T39" s="24">
        <v>3638807</v>
      </c>
      <c r="U39" s="24">
        <v>4295671</v>
      </c>
      <c r="V39" s="24">
        <v>11402001</v>
      </c>
      <c r="W39" s="24">
        <v>42625120</v>
      </c>
      <c r="X39" s="24">
        <v>44919603</v>
      </c>
      <c r="Y39" s="24">
        <v>-2294483</v>
      </c>
      <c r="Z39" s="6">
        <v>-5.11</v>
      </c>
      <c r="AA39" s="22">
        <v>44919603</v>
      </c>
    </row>
    <row r="40" spans="1:27" ht="12.75">
      <c r="A40" s="5" t="s">
        <v>43</v>
      </c>
      <c r="B40" s="3"/>
      <c r="C40" s="22">
        <v>1944043</v>
      </c>
      <c r="D40" s="22">
        <v>2066659</v>
      </c>
      <c r="E40" s="23">
        <v>2086725</v>
      </c>
      <c r="F40" s="24">
        <v>2086725</v>
      </c>
      <c r="G40" s="24">
        <v>163096</v>
      </c>
      <c r="H40" s="24">
        <v>173427</v>
      </c>
      <c r="I40" s="24">
        <v>170996</v>
      </c>
      <c r="J40" s="24">
        <v>507519</v>
      </c>
      <c r="K40" s="24">
        <v>145111</v>
      </c>
      <c r="L40" s="24">
        <v>163096</v>
      </c>
      <c r="M40" s="24">
        <v>163096</v>
      </c>
      <c r="N40" s="24">
        <v>471303</v>
      </c>
      <c r="O40" s="24">
        <v>168149</v>
      </c>
      <c r="P40" s="24">
        <v>163764</v>
      </c>
      <c r="Q40" s="24">
        <v>163764</v>
      </c>
      <c r="R40" s="24">
        <v>495677</v>
      </c>
      <c r="S40" s="24">
        <v>209437</v>
      </c>
      <c r="T40" s="24">
        <v>220192</v>
      </c>
      <c r="U40" s="24">
        <v>162532</v>
      </c>
      <c r="V40" s="24">
        <v>592161</v>
      </c>
      <c r="W40" s="24">
        <v>2066660</v>
      </c>
      <c r="X40" s="24">
        <v>2086725</v>
      </c>
      <c r="Y40" s="24">
        <v>-20065</v>
      </c>
      <c r="Z40" s="6">
        <v>-0.96</v>
      </c>
      <c r="AA40" s="22">
        <v>2086725</v>
      </c>
    </row>
    <row r="41" spans="1:27" ht="12.75">
      <c r="A41" s="5" t="s">
        <v>44</v>
      </c>
      <c r="B41" s="3"/>
      <c r="C41" s="22">
        <v>1395145</v>
      </c>
      <c r="D41" s="22">
        <v>1214732</v>
      </c>
      <c r="E41" s="23">
        <v>2547721</v>
      </c>
      <c r="F41" s="24">
        <v>2231449</v>
      </c>
      <c r="G41" s="24">
        <v>66073</v>
      </c>
      <c r="H41" s="24">
        <v>66073</v>
      </c>
      <c r="I41" s="24">
        <v>66073</v>
      </c>
      <c r="J41" s="24">
        <v>198219</v>
      </c>
      <c r="K41" s="24">
        <v>66073</v>
      </c>
      <c r="L41" s="24">
        <v>172177</v>
      </c>
      <c r="M41" s="24">
        <v>215151</v>
      </c>
      <c r="N41" s="24">
        <v>453401</v>
      </c>
      <c r="O41" s="24">
        <v>114493</v>
      </c>
      <c r="P41" s="24">
        <v>66073</v>
      </c>
      <c r="Q41" s="24">
        <v>105605</v>
      </c>
      <c r="R41" s="24">
        <v>286171</v>
      </c>
      <c r="S41" s="24">
        <v>66244</v>
      </c>
      <c r="T41" s="24">
        <v>65579</v>
      </c>
      <c r="U41" s="24">
        <v>145124</v>
      </c>
      <c r="V41" s="24">
        <v>276947</v>
      </c>
      <c r="W41" s="24">
        <v>1214738</v>
      </c>
      <c r="X41" s="24">
        <v>2231449</v>
      </c>
      <c r="Y41" s="24">
        <v>-1016711</v>
      </c>
      <c r="Z41" s="6">
        <v>-45.56</v>
      </c>
      <c r="AA41" s="22">
        <v>2231449</v>
      </c>
    </row>
    <row r="42" spans="1:27" ht="12.75">
      <c r="A42" s="2" t="s">
        <v>45</v>
      </c>
      <c r="B42" s="8"/>
      <c r="C42" s="19">
        <f aca="true" t="shared" si="8" ref="C42:Y42">SUM(C43:C46)</f>
        <v>1826215</v>
      </c>
      <c r="D42" s="19">
        <f>SUM(D43:D46)</f>
        <v>2103709</v>
      </c>
      <c r="E42" s="20">
        <f t="shared" si="8"/>
        <v>2245723</v>
      </c>
      <c r="F42" s="21">
        <f t="shared" si="8"/>
        <v>2070723</v>
      </c>
      <c r="G42" s="21">
        <f t="shared" si="8"/>
        <v>164119</v>
      </c>
      <c r="H42" s="21">
        <f t="shared" si="8"/>
        <v>167756</v>
      </c>
      <c r="I42" s="21">
        <f t="shared" si="8"/>
        <v>210169</v>
      </c>
      <c r="J42" s="21">
        <f t="shared" si="8"/>
        <v>542044</v>
      </c>
      <c r="K42" s="21">
        <f t="shared" si="8"/>
        <v>157349</v>
      </c>
      <c r="L42" s="21">
        <f t="shared" si="8"/>
        <v>167226</v>
      </c>
      <c r="M42" s="21">
        <f t="shared" si="8"/>
        <v>167240</v>
      </c>
      <c r="N42" s="21">
        <f t="shared" si="8"/>
        <v>491815</v>
      </c>
      <c r="O42" s="21">
        <f t="shared" si="8"/>
        <v>225598</v>
      </c>
      <c r="P42" s="21">
        <f t="shared" si="8"/>
        <v>168726</v>
      </c>
      <c r="Q42" s="21">
        <f t="shared" si="8"/>
        <v>172602</v>
      </c>
      <c r="R42" s="21">
        <f t="shared" si="8"/>
        <v>566926</v>
      </c>
      <c r="S42" s="21">
        <f t="shared" si="8"/>
        <v>167401</v>
      </c>
      <c r="T42" s="21">
        <f t="shared" si="8"/>
        <v>165489</v>
      </c>
      <c r="U42" s="21">
        <f t="shared" si="8"/>
        <v>170026</v>
      </c>
      <c r="V42" s="21">
        <f t="shared" si="8"/>
        <v>502916</v>
      </c>
      <c r="W42" s="21">
        <f t="shared" si="8"/>
        <v>2103701</v>
      </c>
      <c r="X42" s="21">
        <f t="shared" si="8"/>
        <v>2070723</v>
      </c>
      <c r="Y42" s="21">
        <f t="shared" si="8"/>
        <v>32978</v>
      </c>
      <c r="Z42" s="4">
        <f>+IF(X42&lt;&gt;0,+(Y42/X42)*100,0)</f>
        <v>1.5925838463184114</v>
      </c>
      <c r="AA42" s="19">
        <f>SUM(AA43:AA46)</f>
        <v>2070723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1826215</v>
      </c>
      <c r="D44" s="22">
        <v>2103709</v>
      </c>
      <c r="E44" s="23">
        <v>2245723</v>
      </c>
      <c r="F44" s="24">
        <v>2070723</v>
      </c>
      <c r="G44" s="24">
        <v>164119</v>
      </c>
      <c r="H44" s="24">
        <v>167756</v>
      </c>
      <c r="I44" s="24">
        <v>210169</v>
      </c>
      <c r="J44" s="24">
        <v>542044</v>
      </c>
      <c r="K44" s="24">
        <v>157349</v>
      </c>
      <c r="L44" s="24">
        <v>167226</v>
      </c>
      <c r="M44" s="24">
        <v>167240</v>
      </c>
      <c r="N44" s="24">
        <v>491815</v>
      </c>
      <c r="O44" s="24">
        <v>225598</v>
      </c>
      <c r="P44" s="24">
        <v>168726</v>
      </c>
      <c r="Q44" s="24">
        <v>172602</v>
      </c>
      <c r="R44" s="24">
        <v>566926</v>
      </c>
      <c r="S44" s="24">
        <v>167401</v>
      </c>
      <c r="T44" s="24">
        <v>165489</v>
      </c>
      <c r="U44" s="24">
        <v>170026</v>
      </c>
      <c r="V44" s="24">
        <v>502916</v>
      </c>
      <c r="W44" s="24">
        <v>2103701</v>
      </c>
      <c r="X44" s="24">
        <v>2070723</v>
      </c>
      <c r="Y44" s="24">
        <v>32978</v>
      </c>
      <c r="Z44" s="6">
        <v>1.59</v>
      </c>
      <c r="AA44" s="22">
        <v>2070723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245611028</v>
      </c>
      <c r="D48" s="40">
        <f>+D28+D32+D38+D42+D47</f>
        <v>231917503</v>
      </c>
      <c r="E48" s="41">
        <f t="shared" si="9"/>
        <v>267196774</v>
      </c>
      <c r="F48" s="42">
        <f t="shared" si="9"/>
        <v>254842929</v>
      </c>
      <c r="G48" s="42">
        <f t="shared" si="9"/>
        <v>16050717</v>
      </c>
      <c r="H48" s="42">
        <f t="shared" si="9"/>
        <v>20123043</v>
      </c>
      <c r="I48" s="42">
        <f t="shared" si="9"/>
        <v>17368990</v>
      </c>
      <c r="J48" s="42">
        <f t="shared" si="9"/>
        <v>53542750</v>
      </c>
      <c r="K48" s="42">
        <f t="shared" si="9"/>
        <v>18273126</v>
      </c>
      <c r="L48" s="42">
        <f t="shared" si="9"/>
        <v>21370725</v>
      </c>
      <c r="M48" s="42">
        <f t="shared" si="9"/>
        <v>31025830</v>
      </c>
      <c r="N48" s="42">
        <f t="shared" si="9"/>
        <v>70669681</v>
      </c>
      <c r="O48" s="42">
        <f t="shared" si="9"/>
        <v>17869526</v>
      </c>
      <c r="P48" s="42">
        <f t="shared" si="9"/>
        <v>17697734</v>
      </c>
      <c r="Q48" s="42">
        <f t="shared" si="9"/>
        <v>17021601</v>
      </c>
      <c r="R48" s="42">
        <f t="shared" si="9"/>
        <v>52588861</v>
      </c>
      <c r="S48" s="42">
        <f t="shared" si="9"/>
        <v>16609984</v>
      </c>
      <c r="T48" s="42">
        <f t="shared" si="9"/>
        <v>15613146</v>
      </c>
      <c r="U48" s="42">
        <f t="shared" si="9"/>
        <v>22893128</v>
      </c>
      <c r="V48" s="42">
        <f t="shared" si="9"/>
        <v>55116258</v>
      </c>
      <c r="W48" s="42">
        <f t="shared" si="9"/>
        <v>231917550</v>
      </c>
      <c r="X48" s="42">
        <f t="shared" si="9"/>
        <v>254842929</v>
      </c>
      <c r="Y48" s="42">
        <f t="shared" si="9"/>
        <v>-22925379</v>
      </c>
      <c r="Z48" s="43">
        <f>+IF(X48&lt;&gt;0,+(Y48/X48)*100,0)</f>
        <v>-8.995885854066604</v>
      </c>
      <c r="AA48" s="40">
        <f>+AA28+AA32+AA38+AA42+AA47</f>
        <v>254842929</v>
      </c>
    </row>
    <row r="49" spans="1:27" ht="12.75">
      <c r="A49" s="14" t="s">
        <v>77</v>
      </c>
      <c r="B49" s="15"/>
      <c r="C49" s="44">
        <f aca="true" t="shared" si="10" ref="C49:Y49">+C25-C48</f>
        <v>11762938</v>
      </c>
      <c r="D49" s="44">
        <f>+D25-D48</f>
        <v>40291822</v>
      </c>
      <c r="E49" s="45">
        <f t="shared" si="10"/>
        <v>1243677</v>
      </c>
      <c r="F49" s="46">
        <f t="shared" si="10"/>
        <v>14850071</v>
      </c>
      <c r="G49" s="46">
        <f t="shared" si="10"/>
        <v>89878145</v>
      </c>
      <c r="H49" s="46">
        <f t="shared" si="10"/>
        <v>-17585947</v>
      </c>
      <c r="I49" s="46">
        <f t="shared" si="10"/>
        <v>-16906743</v>
      </c>
      <c r="J49" s="46">
        <f t="shared" si="10"/>
        <v>55385455</v>
      </c>
      <c r="K49" s="46">
        <f t="shared" si="10"/>
        <v>-17275691</v>
      </c>
      <c r="L49" s="46">
        <f t="shared" si="10"/>
        <v>-19020355</v>
      </c>
      <c r="M49" s="46">
        <f t="shared" si="10"/>
        <v>53661893</v>
      </c>
      <c r="N49" s="46">
        <f t="shared" si="10"/>
        <v>17365847</v>
      </c>
      <c r="O49" s="46">
        <f t="shared" si="10"/>
        <v>-15074543</v>
      </c>
      <c r="P49" s="46">
        <f t="shared" si="10"/>
        <v>-16220458</v>
      </c>
      <c r="Q49" s="46">
        <f t="shared" si="10"/>
        <v>46885717</v>
      </c>
      <c r="R49" s="46">
        <f t="shared" si="10"/>
        <v>15590716</v>
      </c>
      <c r="S49" s="46">
        <f t="shared" si="10"/>
        <v>-15916446</v>
      </c>
      <c r="T49" s="46">
        <f t="shared" si="10"/>
        <v>-14774900</v>
      </c>
      <c r="U49" s="46">
        <f t="shared" si="10"/>
        <v>-17358892</v>
      </c>
      <c r="V49" s="46">
        <f t="shared" si="10"/>
        <v>-48050238</v>
      </c>
      <c r="W49" s="46">
        <f t="shared" si="10"/>
        <v>40291780</v>
      </c>
      <c r="X49" s="46">
        <f>IF(F25=F48,0,X25-X48)</f>
        <v>14850071</v>
      </c>
      <c r="Y49" s="46">
        <f t="shared" si="10"/>
        <v>25441709</v>
      </c>
      <c r="Z49" s="47">
        <f>+IF(X49&lt;&gt;0,+(Y49/X49)*100,0)</f>
        <v>171.32382060664895</v>
      </c>
      <c r="AA49" s="44">
        <f>+AA25-AA48</f>
        <v>14850071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274024220</v>
      </c>
      <c r="D5" s="19">
        <f>SUM(D6:D8)</f>
        <v>0</v>
      </c>
      <c r="E5" s="20">
        <f t="shared" si="0"/>
        <v>348508464</v>
      </c>
      <c r="F5" s="21">
        <f t="shared" si="0"/>
        <v>406596072</v>
      </c>
      <c r="G5" s="21">
        <f t="shared" si="0"/>
        <v>82008879</v>
      </c>
      <c r="H5" s="21">
        <f t="shared" si="0"/>
        <v>12943835</v>
      </c>
      <c r="I5" s="21">
        <f t="shared" si="0"/>
        <v>11441302</v>
      </c>
      <c r="J5" s="21">
        <f t="shared" si="0"/>
        <v>106394016</v>
      </c>
      <c r="K5" s="21">
        <f t="shared" si="0"/>
        <v>10447027</v>
      </c>
      <c r="L5" s="21">
        <f t="shared" si="0"/>
        <v>33494076</v>
      </c>
      <c r="M5" s="21">
        <f t="shared" si="0"/>
        <v>67804987</v>
      </c>
      <c r="N5" s="21">
        <f t="shared" si="0"/>
        <v>111746090</v>
      </c>
      <c r="O5" s="21">
        <f t="shared" si="0"/>
        <v>10404909</v>
      </c>
      <c r="P5" s="21">
        <f t="shared" si="0"/>
        <v>-12004991</v>
      </c>
      <c r="Q5" s="21">
        <f t="shared" si="0"/>
        <v>84035135</v>
      </c>
      <c r="R5" s="21">
        <f t="shared" si="0"/>
        <v>82435053</v>
      </c>
      <c r="S5" s="21">
        <f t="shared" si="0"/>
        <v>20466195</v>
      </c>
      <c r="T5" s="21">
        <f t="shared" si="0"/>
        <v>10543841</v>
      </c>
      <c r="U5" s="21">
        <f t="shared" si="0"/>
        <v>37327935</v>
      </c>
      <c r="V5" s="21">
        <f t="shared" si="0"/>
        <v>68337971</v>
      </c>
      <c r="W5" s="21">
        <f t="shared" si="0"/>
        <v>368913130</v>
      </c>
      <c r="X5" s="21">
        <f t="shared" si="0"/>
        <v>406596072</v>
      </c>
      <c r="Y5" s="21">
        <f t="shared" si="0"/>
        <v>-37682942</v>
      </c>
      <c r="Z5" s="4">
        <f>+IF(X5&lt;&gt;0,+(Y5/X5)*100,0)</f>
        <v>-9.267906060833761</v>
      </c>
      <c r="AA5" s="19">
        <f>SUM(AA6:AA8)</f>
        <v>406596072</v>
      </c>
    </row>
    <row r="6" spans="1:27" ht="12.75">
      <c r="A6" s="5" t="s">
        <v>32</v>
      </c>
      <c r="B6" s="3"/>
      <c r="C6" s="22">
        <v>154338380</v>
      </c>
      <c r="D6" s="22"/>
      <c r="E6" s="23">
        <v>219972113</v>
      </c>
      <c r="F6" s="24">
        <v>230419140</v>
      </c>
      <c r="G6" s="24">
        <v>71705530</v>
      </c>
      <c r="H6" s="24">
        <v>401</v>
      </c>
      <c r="I6" s="24">
        <v>19</v>
      </c>
      <c r="J6" s="24">
        <v>71705950</v>
      </c>
      <c r="K6" s="24">
        <v>16</v>
      </c>
      <c r="L6" s="24">
        <v>22500000</v>
      </c>
      <c r="M6" s="24">
        <v>57364641</v>
      </c>
      <c r="N6" s="24">
        <v>79864657</v>
      </c>
      <c r="O6" s="24">
        <v>16</v>
      </c>
      <c r="P6" s="24">
        <v>-22500000</v>
      </c>
      <c r="Q6" s="24">
        <v>73528000</v>
      </c>
      <c r="R6" s="24">
        <v>51028016</v>
      </c>
      <c r="S6" s="24">
        <v>10000000</v>
      </c>
      <c r="T6" s="24">
        <v>521</v>
      </c>
      <c r="U6" s="24">
        <v>28064000</v>
      </c>
      <c r="V6" s="24">
        <v>38064521</v>
      </c>
      <c r="W6" s="24">
        <v>240663144</v>
      </c>
      <c r="X6" s="24">
        <v>230419140</v>
      </c>
      <c r="Y6" s="24">
        <v>10244004</v>
      </c>
      <c r="Z6" s="6">
        <v>4.45</v>
      </c>
      <c r="AA6" s="22">
        <v>230419140</v>
      </c>
    </row>
    <row r="7" spans="1:27" ht="12.75">
      <c r="A7" s="5" t="s">
        <v>33</v>
      </c>
      <c r="B7" s="3"/>
      <c r="C7" s="25">
        <v>119685840</v>
      </c>
      <c r="D7" s="25"/>
      <c r="E7" s="26">
        <v>128536351</v>
      </c>
      <c r="F7" s="27">
        <v>176176932</v>
      </c>
      <c r="G7" s="27">
        <v>10303349</v>
      </c>
      <c r="H7" s="27">
        <v>12943434</v>
      </c>
      <c r="I7" s="27">
        <v>11441283</v>
      </c>
      <c r="J7" s="27">
        <v>34688066</v>
      </c>
      <c r="K7" s="27">
        <v>10447011</v>
      </c>
      <c r="L7" s="27">
        <v>10994076</v>
      </c>
      <c r="M7" s="27">
        <v>10440346</v>
      </c>
      <c r="N7" s="27">
        <v>31881433</v>
      </c>
      <c r="O7" s="27">
        <v>10404893</v>
      </c>
      <c r="P7" s="27">
        <v>10495009</v>
      </c>
      <c r="Q7" s="27">
        <v>10507135</v>
      </c>
      <c r="R7" s="27">
        <v>31407037</v>
      </c>
      <c r="S7" s="27">
        <v>10466195</v>
      </c>
      <c r="T7" s="27">
        <v>10543320</v>
      </c>
      <c r="U7" s="27">
        <v>9263935</v>
      </c>
      <c r="V7" s="27">
        <v>30273450</v>
      </c>
      <c r="W7" s="27">
        <v>128249986</v>
      </c>
      <c r="X7" s="27">
        <v>176176932</v>
      </c>
      <c r="Y7" s="27">
        <v>-47926946</v>
      </c>
      <c r="Z7" s="7">
        <v>-27.2</v>
      </c>
      <c r="AA7" s="25">
        <v>176176932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5851063</v>
      </c>
      <c r="D9" s="19">
        <f>SUM(D10:D14)</f>
        <v>0</v>
      </c>
      <c r="E9" s="20">
        <f t="shared" si="1"/>
        <v>15699015</v>
      </c>
      <c r="F9" s="21">
        <f t="shared" si="1"/>
        <v>10236402</v>
      </c>
      <c r="G9" s="21">
        <f t="shared" si="1"/>
        <v>1291456</v>
      </c>
      <c r="H9" s="21">
        <f t="shared" si="1"/>
        <v>2882803</v>
      </c>
      <c r="I9" s="21">
        <f t="shared" si="1"/>
        <v>279945</v>
      </c>
      <c r="J9" s="21">
        <f t="shared" si="1"/>
        <v>4454204</v>
      </c>
      <c r="K9" s="21">
        <f t="shared" si="1"/>
        <v>564400</v>
      </c>
      <c r="L9" s="21">
        <f t="shared" si="1"/>
        <v>599225</v>
      </c>
      <c r="M9" s="21">
        <f t="shared" si="1"/>
        <v>378008</v>
      </c>
      <c r="N9" s="21">
        <f t="shared" si="1"/>
        <v>1541633</v>
      </c>
      <c r="O9" s="21">
        <f t="shared" si="1"/>
        <v>308792</v>
      </c>
      <c r="P9" s="21">
        <f t="shared" si="1"/>
        <v>307085</v>
      </c>
      <c r="Q9" s="21">
        <f t="shared" si="1"/>
        <v>339482</v>
      </c>
      <c r="R9" s="21">
        <f t="shared" si="1"/>
        <v>955359</v>
      </c>
      <c r="S9" s="21">
        <f t="shared" si="1"/>
        <v>204757</v>
      </c>
      <c r="T9" s="21">
        <f t="shared" si="1"/>
        <v>367156</v>
      </c>
      <c r="U9" s="21">
        <f t="shared" si="1"/>
        <v>554718</v>
      </c>
      <c r="V9" s="21">
        <f t="shared" si="1"/>
        <v>1126631</v>
      </c>
      <c r="W9" s="21">
        <f t="shared" si="1"/>
        <v>8077827</v>
      </c>
      <c r="X9" s="21">
        <f t="shared" si="1"/>
        <v>10236402</v>
      </c>
      <c r="Y9" s="21">
        <f t="shared" si="1"/>
        <v>-2158575</v>
      </c>
      <c r="Z9" s="4">
        <f>+IF(X9&lt;&gt;0,+(Y9/X9)*100,0)</f>
        <v>-21.087243349762936</v>
      </c>
      <c r="AA9" s="19">
        <f>SUM(AA10:AA14)</f>
        <v>10236402</v>
      </c>
    </row>
    <row r="10" spans="1:27" ht="12.75">
      <c r="A10" s="5" t="s">
        <v>36</v>
      </c>
      <c r="B10" s="3"/>
      <c r="C10" s="22">
        <v>1009153</v>
      </c>
      <c r="D10" s="22"/>
      <c r="E10" s="23">
        <v>855029</v>
      </c>
      <c r="F10" s="24">
        <v>976149</v>
      </c>
      <c r="G10" s="24">
        <v>64316</v>
      </c>
      <c r="H10" s="24">
        <v>205270</v>
      </c>
      <c r="I10" s="24">
        <v>50625</v>
      </c>
      <c r="J10" s="24">
        <v>320211</v>
      </c>
      <c r="K10" s="24">
        <v>58356</v>
      </c>
      <c r="L10" s="24">
        <v>60796</v>
      </c>
      <c r="M10" s="24">
        <v>48717</v>
      </c>
      <c r="N10" s="24">
        <v>167869</v>
      </c>
      <c r="O10" s="24">
        <v>51237</v>
      </c>
      <c r="P10" s="24">
        <v>56673</v>
      </c>
      <c r="Q10" s="24">
        <v>59132</v>
      </c>
      <c r="R10" s="24">
        <v>167042</v>
      </c>
      <c r="S10" s="24">
        <v>36638</v>
      </c>
      <c r="T10" s="24">
        <v>39723</v>
      </c>
      <c r="U10" s="24">
        <v>44150</v>
      </c>
      <c r="V10" s="24">
        <v>120511</v>
      </c>
      <c r="W10" s="24">
        <v>775633</v>
      </c>
      <c r="X10" s="24">
        <v>976149</v>
      </c>
      <c r="Y10" s="24">
        <v>-200516</v>
      </c>
      <c r="Z10" s="6">
        <v>-20.54</v>
      </c>
      <c r="AA10" s="22">
        <v>976149</v>
      </c>
    </row>
    <row r="11" spans="1:27" ht="12.75">
      <c r="A11" s="5" t="s">
        <v>37</v>
      </c>
      <c r="B11" s="3"/>
      <c r="C11" s="22">
        <v>89486</v>
      </c>
      <c r="D11" s="22"/>
      <c r="E11" s="23">
        <v>113623</v>
      </c>
      <c r="F11" s="24">
        <v>106181</v>
      </c>
      <c r="G11" s="24">
        <v>11556</v>
      </c>
      <c r="H11" s="24">
        <v>8103</v>
      </c>
      <c r="I11" s="24">
        <v>11080</v>
      </c>
      <c r="J11" s="24">
        <v>30739</v>
      </c>
      <c r="K11" s="24">
        <v>8983</v>
      </c>
      <c r="L11" s="24">
        <v>4797</v>
      </c>
      <c r="M11" s="24">
        <v>24767</v>
      </c>
      <c r="N11" s="24">
        <v>38547</v>
      </c>
      <c r="O11" s="24">
        <v>15100</v>
      </c>
      <c r="P11" s="24">
        <v>12726</v>
      </c>
      <c r="Q11" s="24">
        <v>11165</v>
      </c>
      <c r="R11" s="24">
        <v>38991</v>
      </c>
      <c r="S11" s="24">
        <v>8446</v>
      </c>
      <c r="T11" s="24">
        <v>8446</v>
      </c>
      <c r="U11" s="24">
        <v>8446</v>
      </c>
      <c r="V11" s="24">
        <v>25338</v>
      </c>
      <c r="W11" s="24">
        <v>133615</v>
      </c>
      <c r="X11" s="24">
        <v>106181</v>
      </c>
      <c r="Y11" s="24">
        <v>27434</v>
      </c>
      <c r="Z11" s="6">
        <v>25.84</v>
      </c>
      <c r="AA11" s="22">
        <v>106181</v>
      </c>
    </row>
    <row r="12" spans="1:27" ht="12.75">
      <c r="A12" s="5" t="s">
        <v>38</v>
      </c>
      <c r="B12" s="3"/>
      <c r="C12" s="22">
        <v>1546067</v>
      </c>
      <c r="D12" s="22"/>
      <c r="E12" s="23">
        <v>7687346</v>
      </c>
      <c r="F12" s="24">
        <v>4269894</v>
      </c>
      <c r="G12" s="24">
        <v>849601</v>
      </c>
      <c r="H12" s="24">
        <v>1230900</v>
      </c>
      <c r="I12" s="24">
        <v>31879</v>
      </c>
      <c r="J12" s="24">
        <v>2112380</v>
      </c>
      <c r="K12" s="24">
        <v>95049</v>
      </c>
      <c r="L12" s="24">
        <v>24539</v>
      </c>
      <c r="M12" s="24">
        <v>27293</v>
      </c>
      <c r="N12" s="24">
        <v>146881</v>
      </c>
      <c r="O12" s="24">
        <v>57339</v>
      </c>
      <c r="P12" s="24">
        <v>60217</v>
      </c>
      <c r="Q12" s="24">
        <v>45996</v>
      </c>
      <c r="R12" s="24">
        <v>163552</v>
      </c>
      <c r="S12" s="24">
        <v>6864</v>
      </c>
      <c r="T12" s="24">
        <v>157095</v>
      </c>
      <c r="U12" s="24">
        <v>18318</v>
      </c>
      <c r="V12" s="24">
        <v>182277</v>
      </c>
      <c r="W12" s="24">
        <v>2605090</v>
      </c>
      <c r="X12" s="24">
        <v>4269894</v>
      </c>
      <c r="Y12" s="24">
        <v>-1664804</v>
      </c>
      <c r="Z12" s="6">
        <v>-38.99</v>
      </c>
      <c r="AA12" s="22">
        <v>4269894</v>
      </c>
    </row>
    <row r="13" spans="1:27" ht="12.75">
      <c r="A13" s="5" t="s">
        <v>39</v>
      </c>
      <c r="B13" s="3"/>
      <c r="C13" s="22">
        <v>3206357</v>
      </c>
      <c r="D13" s="22"/>
      <c r="E13" s="23">
        <v>7043017</v>
      </c>
      <c r="F13" s="24">
        <v>4884178</v>
      </c>
      <c r="G13" s="24">
        <v>365983</v>
      </c>
      <c r="H13" s="24">
        <v>1438530</v>
      </c>
      <c r="I13" s="24">
        <v>186361</v>
      </c>
      <c r="J13" s="24">
        <v>1990874</v>
      </c>
      <c r="K13" s="24">
        <v>402012</v>
      </c>
      <c r="L13" s="24">
        <v>509093</v>
      </c>
      <c r="M13" s="24">
        <v>277231</v>
      </c>
      <c r="N13" s="24">
        <v>1188336</v>
      </c>
      <c r="O13" s="24">
        <v>185116</v>
      </c>
      <c r="P13" s="24">
        <v>177469</v>
      </c>
      <c r="Q13" s="24">
        <v>223189</v>
      </c>
      <c r="R13" s="24">
        <v>585774</v>
      </c>
      <c r="S13" s="24">
        <v>152809</v>
      </c>
      <c r="T13" s="24">
        <v>161892</v>
      </c>
      <c r="U13" s="24">
        <v>483804</v>
      </c>
      <c r="V13" s="24">
        <v>798505</v>
      </c>
      <c r="W13" s="24">
        <v>4563489</v>
      </c>
      <c r="X13" s="24">
        <v>4884178</v>
      </c>
      <c r="Y13" s="24">
        <v>-320689</v>
      </c>
      <c r="Z13" s="6">
        <v>-6.57</v>
      </c>
      <c r="AA13" s="22">
        <v>4884178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17233821</v>
      </c>
      <c r="D15" s="19">
        <f>SUM(D16:D18)</f>
        <v>0</v>
      </c>
      <c r="E15" s="20">
        <f t="shared" si="2"/>
        <v>18966063</v>
      </c>
      <c r="F15" s="21">
        <f t="shared" si="2"/>
        <v>11153792</v>
      </c>
      <c r="G15" s="21">
        <f t="shared" si="2"/>
        <v>909948</v>
      </c>
      <c r="H15" s="21">
        <f t="shared" si="2"/>
        <v>156790</v>
      </c>
      <c r="I15" s="21">
        <f t="shared" si="2"/>
        <v>1144408</v>
      </c>
      <c r="J15" s="21">
        <f t="shared" si="2"/>
        <v>2211146</v>
      </c>
      <c r="K15" s="21">
        <f t="shared" si="2"/>
        <v>2322960</v>
      </c>
      <c r="L15" s="21">
        <f t="shared" si="2"/>
        <v>97430</v>
      </c>
      <c r="M15" s="21">
        <f t="shared" si="2"/>
        <v>337844</v>
      </c>
      <c r="N15" s="21">
        <f t="shared" si="2"/>
        <v>2758234</v>
      </c>
      <c r="O15" s="21">
        <f t="shared" si="2"/>
        <v>105565</v>
      </c>
      <c r="P15" s="21">
        <f t="shared" si="2"/>
        <v>145213</v>
      </c>
      <c r="Q15" s="21">
        <f t="shared" si="2"/>
        <v>132614</v>
      </c>
      <c r="R15" s="21">
        <f t="shared" si="2"/>
        <v>383392</v>
      </c>
      <c r="S15" s="21">
        <f t="shared" si="2"/>
        <v>20760</v>
      </c>
      <c r="T15" s="21">
        <f t="shared" si="2"/>
        <v>8233711</v>
      </c>
      <c r="U15" s="21">
        <f t="shared" si="2"/>
        <v>243872</v>
      </c>
      <c r="V15" s="21">
        <f t="shared" si="2"/>
        <v>8498343</v>
      </c>
      <c r="W15" s="21">
        <f t="shared" si="2"/>
        <v>13851115</v>
      </c>
      <c r="X15" s="21">
        <f t="shared" si="2"/>
        <v>11153792</v>
      </c>
      <c r="Y15" s="21">
        <f t="shared" si="2"/>
        <v>2697323</v>
      </c>
      <c r="Z15" s="4">
        <f>+IF(X15&lt;&gt;0,+(Y15/X15)*100,0)</f>
        <v>24.1830132747679</v>
      </c>
      <c r="AA15" s="19">
        <f>SUM(AA16:AA18)</f>
        <v>11153792</v>
      </c>
    </row>
    <row r="16" spans="1:27" ht="12.75">
      <c r="A16" s="5" t="s">
        <v>42</v>
      </c>
      <c r="B16" s="3"/>
      <c r="C16" s="22">
        <v>5697377</v>
      </c>
      <c r="D16" s="22"/>
      <c r="E16" s="23">
        <v>4553411</v>
      </c>
      <c r="F16" s="24">
        <v>4771557</v>
      </c>
      <c r="G16" s="24">
        <v>138848</v>
      </c>
      <c r="H16" s="24">
        <v>156790</v>
      </c>
      <c r="I16" s="24">
        <v>123081</v>
      </c>
      <c r="J16" s="24">
        <v>418719</v>
      </c>
      <c r="K16" s="24">
        <v>303612</v>
      </c>
      <c r="L16" s="24">
        <v>97430</v>
      </c>
      <c r="M16" s="24">
        <v>337844</v>
      </c>
      <c r="N16" s="24">
        <v>738886</v>
      </c>
      <c r="O16" s="24">
        <v>105565</v>
      </c>
      <c r="P16" s="24">
        <v>145213</v>
      </c>
      <c r="Q16" s="24">
        <v>132614</v>
      </c>
      <c r="R16" s="24">
        <v>383392</v>
      </c>
      <c r="S16" s="24">
        <v>20760</v>
      </c>
      <c r="T16" s="24">
        <v>53667</v>
      </c>
      <c r="U16" s="24">
        <v>243872</v>
      </c>
      <c r="V16" s="24">
        <v>318299</v>
      </c>
      <c r="W16" s="24">
        <v>1859296</v>
      </c>
      <c r="X16" s="24">
        <v>4771557</v>
      </c>
      <c r="Y16" s="24">
        <v>-2912261</v>
      </c>
      <c r="Z16" s="6">
        <v>-61.03</v>
      </c>
      <c r="AA16" s="22">
        <v>4771557</v>
      </c>
    </row>
    <row r="17" spans="1:27" ht="12.75">
      <c r="A17" s="5" t="s">
        <v>43</v>
      </c>
      <c r="B17" s="3"/>
      <c r="C17" s="22">
        <v>11536444</v>
      </c>
      <c r="D17" s="22"/>
      <c r="E17" s="23">
        <v>14412652</v>
      </c>
      <c r="F17" s="24">
        <v>6382235</v>
      </c>
      <c r="G17" s="24">
        <v>771100</v>
      </c>
      <c r="H17" s="24"/>
      <c r="I17" s="24">
        <v>1021327</v>
      </c>
      <c r="J17" s="24">
        <v>1792427</v>
      </c>
      <c r="K17" s="24">
        <v>2019348</v>
      </c>
      <c r="L17" s="24"/>
      <c r="M17" s="24"/>
      <c r="N17" s="24">
        <v>2019348</v>
      </c>
      <c r="O17" s="24"/>
      <c r="P17" s="24"/>
      <c r="Q17" s="24"/>
      <c r="R17" s="24"/>
      <c r="S17" s="24"/>
      <c r="T17" s="24">
        <v>8180044</v>
      </c>
      <c r="U17" s="24"/>
      <c r="V17" s="24">
        <v>8180044</v>
      </c>
      <c r="W17" s="24">
        <v>11991819</v>
      </c>
      <c r="X17" s="24">
        <v>6382235</v>
      </c>
      <c r="Y17" s="24">
        <v>5609584</v>
      </c>
      <c r="Z17" s="6">
        <v>87.89</v>
      </c>
      <c r="AA17" s="22">
        <v>6382235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361198264</v>
      </c>
      <c r="D19" s="19">
        <f>SUM(D20:D23)</f>
        <v>0</v>
      </c>
      <c r="E19" s="20">
        <f t="shared" si="3"/>
        <v>487736941</v>
      </c>
      <c r="F19" s="21">
        <f t="shared" si="3"/>
        <v>446198456</v>
      </c>
      <c r="G19" s="21">
        <f t="shared" si="3"/>
        <v>42416282</v>
      </c>
      <c r="H19" s="21">
        <f t="shared" si="3"/>
        <v>27088299</v>
      </c>
      <c r="I19" s="21">
        <f t="shared" si="3"/>
        <v>33892653</v>
      </c>
      <c r="J19" s="21">
        <f t="shared" si="3"/>
        <v>103397234</v>
      </c>
      <c r="K19" s="21">
        <f t="shared" si="3"/>
        <v>32958531</v>
      </c>
      <c r="L19" s="21">
        <f t="shared" si="3"/>
        <v>36352389</v>
      </c>
      <c r="M19" s="21">
        <f t="shared" si="3"/>
        <v>36389985</v>
      </c>
      <c r="N19" s="21">
        <f t="shared" si="3"/>
        <v>105700905</v>
      </c>
      <c r="O19" s="21">
        <f t="shared" si="3"/>
        <v>24440631</v>
      </c>
      <c r="P19" s="21">
        <f t="shared" si="3"/>
        <v>32281492</v>
      </c>
      <c r="Q19" s="21">
        <f t="shared" si="3"/>
        <v>36893503</v>
      </c>
      <c r="R19" s="21">
        <f t="shared" si="3"/>
        <v>93615626</v>
      </c>
      <c r="S19" s="21">
        <f t="shared" si="3"/>
        <v>32867289</v>
      </c>
      <c r="T19" s="21">
        <f t="shared" si="3"/>
        <v>25674320</v>
      </c>
      <c r="U19" s="21">
        <f t="shared" si="3"/>
        <v>38169212</v>
      </c>
      <c r="V19" s="21">
        <f t="shared" si="3"/>
        <v>96710821</v>
      </c>
      <c r="W19" s="21">
        <f t="shared" si="3"/>
        <v>399424586</v>
      </c>
      <c r="X19" s="21">
        <f t="shared" si="3"/>
        <v>446198456</v>
      </c>
      <c r="Y19" s="21">
        <f t="shared" si="3"/>
        <v>-46773870</v>
      </c>
      <c r="Z19" s="4">
        <f>+IF(X19&lt;&gt;0,+(Y19/X19)*100,0)</f>
        <v>-10.482750303376218</v>
      </c>
      <c r="AA19" s="19">
        <f>SUM(AA20:AA23)</f>
        <v>446198456</v>
      </c>
    </row>
    <row r="20" spans="1:27" ht="12.75">
      <c r="A20" s="5" t="s">
        <v>46</v>
      </c>
      <c r="B20" s="3"/>
      <c r="C20" s="22">
        <v>223986337</v>
      </c>
      <c r="D20" s="22"/>
      <c r="E20" s="23">
        <v>262402292</v>
      </c>
      <c r="F20" s="24">
        <v>252142000</v>
      </c>
      <c r="G20" s="24">
        <v>22042957</v>
      </c>
      <c r="H20" s="24">
        <v>20606423</v>
      </c>
      <c r="I20" s="24">
        <v>20910639</v>
      </c>
      <c r="J20" s="24">
        <v>63560019</v>
      </c>
      <c r="K20" s="24">
        <v>19825945</v>
      </c>
      <c r="L20" s="24">
        <v>17724213</v>
      </c>
      <c r="M20" s="24">
        <v>18195154</v>
      </c>
      <c r="N20" s="24">
        <v>55745312</v>
      </c>
      <c r="O20" s="24">
        <v>17956897</v>
      </c>
      <c r="P20" s="24">
        <v>17377847</v>
      </c>
      <c r="Q20" s="24">
        <v>17325783</v>
      </c>
      <c r="R20" s="24">
        <v>52660527</v>
      </c>
      <c r="S20" s="24">
        <v>19657870</v>
      </c>
      <c r="T20" s="24">
        <v>15410774</v>
      </c>
      <c r="U20" s="24">
        <v>22861671</v>
      </c>
      <c r="V20" s="24">
        <v>57930315</v>
      </c>
      <c r="W20" s="24">
        <v>229896173</v>
      </c>
      <c r="X20" s="24">
        <v>252142000</v>
      </c>
      <c r="Y20" s="24">
        <v>-22245827</v>
      </c>
      <c r="Z20" s="6">
        <v>-8.82</v>
      </c>
      <c r="AA20" s="22">
        <v>252142000</v>
      </c>
    </row>
    <row r="21" spans="1:27" ht="12.75">
      <c r="A21" s="5" t="s">
        <v>47</v>
      </c>
      <c r="B21" s="3"/>
      <c r="C21" s="22">
        <v>66064961</v>
      </c>
      <c r="D21" s="22"/>
      <c r="E21" s="23">
        <v>147894216</v>
      </c>
      <c r="F21" s="24">
        <v>118566181</v>
      </c>
      <c r="G21" s="24">
        <v>13884547</v>
      </c>
      <c r="H21" s="24">
        <v>-16554</v>
      </c>
      <c r="I21" s="24">
        <v>6456810</v>
      </c>
      <c r="J21" s="24">
        <v>20324803</v>
      </c>
      <c r="K21" s="24">
        <v>7196733</v>
      </c>
      <c r="L21" s="24">
        <v>12023262</v>
      </c>
      <c r="M21" s="24">
        <v>11002873</v>
      </c>
      <c r="N21" s="24">
        <v>30222868</v>
      </c>
      <c r="O21" s="24">
        <v>-750844</v>
      </c>
      <c r="P21" s="24">
        <v>7655339</v>
      </c>
      <c r="Q21" s="24">
        <v>12316440</v>
      </c>
      <c r="R21" s="24">
        <v>19220935</v>
      </c>
      <c r="S21" s="24">
        <v>5912830</v>
      </c>
      <c r="T21" s="24">
        <v>2949630</v>
      </c>
      <c r="U21" s="24">
        <v>1364064</v>
      </c>
      <c r="V21" s="24">
        <v>10226524</v>
      </c>
      <c r="W21" s="24">
        <v>79995130</v>
      </c>
      <c r="X21" s="24">
        <v>118566181</v>
      </c>
      <c r="Y21" s="24">
        <v>-38571051</v>
      </c>
      <c r="Z21" s="6">
        <v>-32.53</v>
      </c>
      <c r="AA21" s="22">
        <v>118566181</v>
      </c>
    </row>
    <row r="22" spans="1:27" ht="12.75">
      <c r="A22" s="5" t="s">
        <v>48</v>
      </c>
      <c r="B22" s="3"/>
      <c r="C22" s="25">
        <v>36974279</v>
      </c>
      <c r="D22" s="25"/>
      <c r="E22" s="26">
        <v>41784582</v>
      </c>
      <c r="F22" s="27">
        <v>39998355</v>
      </c>
      <c r="G22" s="27">
        <v>3600679</v>
      </c>
      <c r="H22" s="27">
        <v>3607219</v>
      </c>
      <c r="I22" s="27">
        <v>3615713</v>
      </c>
      <c r="J22" s="27">
        <v>10823611</v>
      </c>
      <c r="K22" s="27">
        <v>3027063</v>
      </c>
      <c r="L22" s="27">
        <v>3729006</v>
      </c>
      <c r="M22" s="27">
        <v>3919498</v>
      </c>
      <c r="N22" s="27">
        <v>10675567</v>
      </c>
      <c r="O22" s="27">
        <v>3931184</v>
      </c>
      <c r="P22" s="27">
        <v>3951097</v>
      </c>
      <c r="Q22" s="27">
        <v>3948934</v>
      </c>
      <c r="R22" s="27">
        <v>11831215</v>
      </c>
      <c r="S22" s="27">
        <v>3955472</v>
      </c>
      <c r="T22" s="27">
        <v>3966214</v>
      </c>
      <c r="U22" s="27">
        <v>4002702</v>
      </c>
      <c r="V22" s="27">
        <v>11924388</v>
      </c>
      <c r="W22" s="27">
        <v>45254781</v>
      </c>
      <c r="X22" s="27">
        <v>39998355</v>
      </c>
      <c r="Y22" s="27">
        <v>5256426</v>
      </c>
      <c r="Z22" s="7">
        <v>13.14</v>
      </c>
      <c r="AA22" s="25">
        <v>39998355</v>
      </c>
    </row>
    <row r="23" spans="1:27" ht="12.75">
      <c r="A23" s="5" t="s">
        <v>49</v>
      </c>
      <c r="B23" s="3"/>
      <c r="C23" s="22">
        <v>34172687</v>
      </c>
      <c r="D23" s="22"/>
      <c r="E23" s="23">
        <v>35655851</v>
      </c>
      <c r="F23" s="24">
        <v>35491920</v>
      </c>
      <c r="G23" s="24">
        <v>2888099</v>
      </c>
      <c r="H23" s="24">
        <v>2891211</v>
      </c>
      <c r="I23" s="24">
        <v>2909491</v>
      </c>
      <c r="J23" s="24">
        <v>8688801</v>
      </c>
      <c r="K23" s="24">
        <v>2908790</v>
      </c>
      <c r="L23" s="24">
        <v>2875908</v>
      </c>
      <c r="M23" s="24">
        <v>3272460</v>
      </c>
      <c r="N23" s="24">
        <v>9057158</v>
      </c>
      <c r="O23" s="24">
        <v>3303394</v>
      </c>
      <c r="P23" s="24">
        <v>3297209</v>
      </c>
      <c r="Q23" s="24">
        <v>3302346</v>
      </c>
      <c r="R23" s="24">
        <v>9902949</v>
      </c>
      <c r="S23" s="24">
        <v>3341117</v>
      </c>
      <c r="T23" s="24">
        <v>3347702</v>
      </c>
      <c r="U23" s="24">
        <v>9940775</v>
      </c>
      <c r="V23" s="24">
        <v>16629594</v>
      </c>
      <c r="W23" s="24">
        <v>44278502</v>
      </c>
      <c r="X23" s="24">
        <v>35491920</v>
      </c>
      <c r="Y23" s="24">
        <v>8786582</v>
      </c>
      <c r="Z23" s="6">
        <v>24.76</v>
      </c>
      <c r="AA23" s="22">
        <v>35491920</v>
      </c>
    </row>
    <row r="24" spans="1:27" ht="12.75">
      <c r="A24" s="2" t="s">
        <v>50</v>
      </c>
      <c r="B24" s="8" t="s">
        <v>51</v>
      </c>
      <c r="C24" s="19">
        <v>117479</v>
      </c>
      <c r="D24" s="19"/>
      <c r="E24" s="20">
        <v>129229</v>
      </c>
      <c r="F24" s="21">
        <v>129229</v>
      </c>
      <c r="G24" s="21">
        <v>9789</v>
      </c>
      <c r="H24" s="21">
        <v>9789</v>
      </c>
      <c r="I24" s="21">
        <v>9789</v>
      </c>
      <c r="J24" s="21">
        <v>29367</v>
      </c>
      <c r="K24" s="21">
        <v>9789</v>
      </c>
      <c r="L24" s="21">
        <v>23592</v>
      </c>
      <c r="M24" s="21">
        <v>11845</v>
      </c>
      <c r="N24" s="21">
        <v>45226</v>
      </c>
      <c r="O24" s="21">
        <v>11845</v>
      </c>
      <c r="P24" s="21">
        <v>11845</v>
      </c>
      <c r="Q24" s="21">
        <v>11845</v>
      </c>
      <c r="R24" s="21">
        <v>35535</v>
      </c>
      <c r="S24" s="21">
        <v>11855</v>
      </c>
      <c r="T24" s="21">
        <v>11845</v>
      </c>
      <c r="U24" s="21">
        <v>11845</v>
      </c>
      <c r="V24" s="21">
        <v>35545</v>
      </c>
      <c r="W24" s="21">
        <v>145673</v>
      </c>
      <c r="X24" s="21">
        <v>129229</v>
      </c>
      <c r="Y24" s="21">
        <v>16444</v>
      </c>
      <c r="Z24" s="4">
        <v>12.72</v>
      </c>
      <c r="AA24" s="19">
        <v>129229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658424847</v>
      </c>
      <c r="D25" s="40">
        <f>+D5+D9+D15+D19+D24</f>
        <v>0</v>
      </c>
      <c r="E25" s="41">
        <f t="shared" si="4"/>
        <v>871039712</v>
      </c>
      <c r="F25" s="42">
        <f t="shared" si="4"/>
        <v>874313951</v>
      </c>
      <c r="G25" s="42">
        <f t="shared" si="4"/>
        <v>126636354</v>
      </c>
      <c r="H25" s="42">
        <f t="shared" si="4"/>
        <v>43081516</v>
      </c>
      <c r="I25" s="42">
        <f t="shared" si="4"/>
        <v>46768097</v>
      </c>
      <c r="J25" s="42">
        <f t="shared" si="4"/>
        <v>216485967</v>
      </c>
      <c r="K25" s="42">
        <f t="shared" si="4"/>
        <v>46302707</v>
      </c>
      <c r="L25" s="42">
        <f t="shared" si="4"/>
        <v>70566712</v>
      </c>
      <c r="M25" s="42">
        <f t="shared" si="4"/>
        <v>104922669</v>
      </c>
      <c r="N25" s="42">
        <f t="shared" si="4"/>
        <v>221792088</v>
      </c>
      <c r="O25" s="42">
        <f t="shared" si="4"/>
        <v>35271742</v>
      </c>
      <c r="P25" s="42">
        <f t="shared" si="4"/>
        <v>20740644</v>
      </c>
      <c r="Q25" s="42">
        <f t="shared" si="4"/>
        <v>121412579</v>
      </c>
      <c r="R25" s="42">
        <f t="shared" si="4"/>
        <v>177424965</v>
      </c>
      <c r="S25" s="42">
        <f t="shared" si="4"/>
        <v>53570856</v>
      </c>
      <c r="T25" s="42">
        <f t="shared" si="4"/>
        <v>44830873</v>
      </c>
      <c r="U25" s="42">
        <f t="shared" si="4"/>
        <v>76307582</v>
      </c>
      <c r="V25" s="42">
        <f t="shared" si="4"/>
        <v>174709311</v>
      </c>
      <c r="W25" s="42">
        <f t="shared" si="4"/>
        <v>790412331</v>
      </c>
      <c r="X25" s="42">
        <f t="shared" si="4"/>
        <v>874313951</v>
      </c>
      <c r="Y25" s="42">
        <f t="shared" si="4"/>
        <v>-83901620</v>
      </c>
      <c r="Z25" s="43">
        <f>+IF(X25&lt;&gt;0,+(Y25/X25)*100,0)</f>
        <v>-9.596280592805044</v>
      </c>
      <c r="AA25" s="40">
        <f>+AA5+AA9+AA15+AA19+AA24</f>
        <v>874313951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189297460</v>
      </c>
      <c r="D28" s="19">
        <f>SUM(D29:D31)</f>
        <v>0</v>
      </c>
      <c r="E28" s="20">
        <f t="shared" si="5"/>
        <v>175475295</v>
      </c>
      <c r="F28" s="21">
        <f t="shared" si="5"/>
        <v>172438962</v>
      </c>
      <c r="G28" s="21">
        <f t="shared" si="5"/>
        <v>11751424</v>
      </c>
      <c r="H28" s="21">
        <f t="shared" si="5"/>
        <v>10494733</v>
      </c>
      <c r="I28" s="21">
        <f t="shared" si="5"/>
        <v>10552700</v>
      </c>
      <c r="J28" s="21">
        <f t="shared" si="5"/>
        <v>32798857</v>
      </c>
      <c r="K28" s="21">
        <f t="shared" si="5"/>
        <v>16750736</v>
      </c>
      <c r="L28" s="21">
        <f t="shared" si="5"/>
        <v>10438758</v>
      </c>
      <c r="M28" s="21">
        <f t="shared" si="5"/>
        <v>37901929</v>
      </c>
      <c r="N28" s="21">
        <f t="shared" si="5"/>
        <v>65091423</v>
      </c>
      <c r="O28" s="21">
        <f t="shared" si="5"/>
        <v>9794085</v>
      </c>
      <c r="P28" s="21">
        <f t="shared" si="5"/>
        <v>10475649</v>
      </c>
      <c r="Q28" s="21">
        <f t="shared" si="5"/>
        <v>10288753</v>
      </c>
      <c r="R28" s="21">
        <f t="shared" si="5"/>
        <v>30558487</v>
      </c>
      <c r="S28" s="21">
        <f t="shared" si="5"/>
        <v>34302368</v>
      </c>
      <c r="T28" s="21">
        <f t="shared" si="5"/>
        <v>10898082</v>
      </c>
      <c r="U28" s="21">
        <f t="shared" si="5"/>
        <v>18744903</v>
      </c>
      <c r="V28" s="21">
        <f t="shared" si="5"/>
        <v>63945353</v>
      </c>
      <c r="W28" s="21">
        <f t="shared" si="5"/>
        <v>192394120</v>
      </c>
      <c r="X28" s="21">
        <f t="shared" si="5"/>
        <v>172438962</v>
      </c>
      <c r="Y28" s="21">
        <f t="shared" si="5"/>
        <v>19955158</v>
      </c>
      <c r="Z28" s="4">
        <f>+IF(X28&lt;&gt;0,+(Y28/X28)*100,0)</f>
        <v>11.572302319936256</v>
      </c>
      <c r="AA28" s="19">
        <f>SUM(AA29:AA31)</f>
        <v>172438962</v>
      </c>
    </row>
    <row r="29" spans="1:27" ht="12.75">
      <c r="A29" s="5" t="s">
        <v>32</v>
      </c>
      <c r="B29" s="3"/>
      <c r="C29" s="22">
        <v>71307932</v>
      </c>
      <c r="D29" s="22"/>
      <c r="E29" s="23">
        <v>64660742</v>
      </c>
      <c r="F29" s="24">
        <v>70122195</v>
      </c>
      <c r="G29" s="24">
        <v>6808715</v>
      </c>
      <c r="H29" s="24">
        <v>2678988</v>
      </c>
      <c r="I29" s="24">
        <v>3960836</v>
      </c>
      <c r="J29" s="24">
        <v>13448539</v>
      </c>
      <c r="K29" s="24">
        <v>4409917</v>
      </c>
      <c r="L29" s="24">
        <v>3694504</v>
      </c>
      <c r="M29" s="24">
        <v>8103275</v>
      </c>
      <c r="N29" s="24">
        <v>16207696</v>
      </c>
      <c r="O29" s="24">
        <v>3350737</v>
      </c>
      <c r="P29" s="24">
        <v>4824490</v>
      </c>
      <c r="Q29" s="24">
        <v>4571268</v>
      </c>
      <c r="R29" s="24">
        <v>12746495</v>
      </c>
      <c r="S29" s="24">
        <v>3065011</v>
      </c>
      <c r="T29" s="24">
        <v>5465026</v>
      </c>
      <c r="U29" s="24">
        <v>5987850</v>
      </c>
      <c r="V29" s="24">
        <v>14517887</v>
      </c>
      <c r="W29" s="24">
        <v>56920617</v>
      </c>
      <c r="X29" s="24">
        <v>70122195</v>
      </c>
      <c r="Y29" s="24">
        <v>-13201578</v>
      </c>
      <c r="Z29" s="6">
        <v>-18.83</v>
      </c>
      <c r="AA29" s="22">
        <v>70122195</v>
      </c>
    </row>
    <row r="30" spans="1:27" ht="12.75">
      <c r="A30" s="5" t="s">
        <v>33</v>
      </c>
      <c r="B30" s="3"/>
      <c r="C30" s="25">
        <v>117989528</v>
      </c>
      <c r="D30" s="25"/>
      <c r="E30" s="26">
        <v>110814553</v>
      </c>
      <c r="F30" s="27">
        <v>102316767</v>
      </c>
      <c r="G30" s="27">
        <v>4942709</v>
      </c>
      <c r="H30" s="27">
        <v>7815745</v>
      </c>
      <c r="I30" s="27">
        <v>6591864</v>
      </c>
      <c r="J30" s="27">
        <v>19350318</v>
      </c>
      <c r="K30" s="27">
        <v>12340819</v>
      </c>
      <c r="L30" s="27">
        <v>6744254</v>
      </c>
      <c r="M30" s="27">
        <v>29798654</v>
      </c>
      <c r="N30" s="27">
        <v>48883727</v>
      </c>
      <c r="O30" s="27">
        <v>6443348</v>
      </c>
      <c r="P30" s="27">
        <v>5651159</v>
      </c>
      <c r="Q30" s="27">
        <v>5717485</v>
      </c>
      <c r="R30" s="27">
        <v>17811992</v>
      </c>
      <c r="S30" s="27">
        <v>31237357</v>
      </c>
      <c r="T30" s="27">
        <v>5433056</v>
      </c>
      <c r="U30" s="27">
        <v>12757053</v>
      </c>
      <c r="V30" s="27">
        <v>49427466</v>
      </c>
      <c r="W30" s="27">
        <v>135473503</v>
      </c>
      <c r="X30" s="27">
        <v>102316767</v>
      </c>
      <c r="Y30" s="27">
        <v>33156736</v>
      </c>
      <c r="Z30" s="7">
        <v>32.41</v>
      </c>
      <c r="AA30" s="25">
        <v>102316767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89809066</v>
      </c>
      <c r="D32" s="19">
        <f>SUM(D33:D37)</f>
        <v>0</v>
      </c>
      <c r="E32" s="20">
        <f t="shared" si="6"/>
        <v>109034926</v>
      </c>
      <c r="F32" s="21">
        <f t="shared" si="6"/>
        <v>96361737</v>
      </c>
      <c r="G32" s="21">
        <f t="shared" si="6"/>
        <v>4689311</v>
      </c>
      <c r="H32" s="21">
        <f t="shared" si="6"/>
        <v>6647091</v>
      </c>
      <c r="I32" s="21">
        <f t="shared" si="6"/>
        <v>6596749</v>
      </c>
      <c r="J32" s="21">
        <f t="shared" si="6"/>
        <v>17933151</v>
      </c>
      <c r="K32" s="21">
        <f t="shared" si="6"/>
        <v>6753206</v>
      </c>
      <c r="L32" s="21">
        <f t="shared" si="6"/>
        <v>2874152</v>
      </c>
      <c r="M32" s="21">
        <f t="shared" si="6"/>
        <v>16531194</v>
      </c>
      <c r="N32" s="21">
        <f t="shared" si="6"/>
        <v>26158552</v>
      </c>
      <c r="O32" s="21">
        <f t="shared" si="6"/>
        <v>8010429</v>
      </c>
      <c r="P32" s="21">
        <f t="shared" si="6"/>
        <v>4914285</v>
      </c>
      <c r="Q32" s="21">
        <f t="shared" si="6"/>
        <v>8612091</v>
      </c>
      <c r="R32" s="21">
        <f t="shared" si="6"/>
        <v>21536805</v>
      </c>
      <c r="S32" s="21">
        <f t="shared" si="6"/>
        <v>4604695</v>
      </c>
      <c r="T32" s="21">
        <f t="shared" si="6"/>
        <v>13430091</v>
      </c>
      <c r="U32" s="21">
        <f t="shared" si="6"/>
        <v>11732667</v>
      </c>
      <c r="V32" s="21">
        <f t="shared" si="6"/>
        <v>29767453</v>
      </c>
      <c r="W32" s="21">
        <f t="shared" si="6"/>
        <v>95395961</v>
      </c>
      <c r="X32" s="21">
        <f t="shared" si="6"/>
        <v>96361737</v>
      </c>
      <c r="Y32" s="21">
        <f t="shared" si="6"/>
        <v>-965776</v>
      </c>
      <c r="Z32" s="4">
        <f>+IF(X32&lt;&gt;0,+(Y32/X32)*100,0)</f>
        <v>-1.0022401318896939</v>
      </c>
      <c r="AA32" s="19">
        <f>SUM(AA33:AA37)</f>
        <v>96361737</v>
      </c>
    </row>
    <row r="33" spans="1:27" ht="12.75">
      <c r="A33" s="5" t="s">
        <v>36</v>
      </c>
      <c r="B33" s="3"/>
      <c r="C33" s="22">
        <v>26548964</v>
      </c>
      <c r="D33" s="22"/>
      <c r="E33" s="23">
        <v>46126103</v>
      </c>
      <c r="F33" s="24">
        <v>50185995</v>
      </c>
      <c r="G33" s="24">
        <v>1923466</v>
      </c>
      <c r="H33" s="24">
        <v>3697407</v>
      </c>
      <c r="I33" s="24">
        <v>3774278</v>
      </c>
      <c r="J33" s="24">
        <v>9395151</v>
      </c>
      <c r="K33" s="24">
        <v>3697100</v>
      </c>
      <c r="L33" s="24">
        <v>123803</v>
      </c>
      <c r="M33" s="24">
        <v>7798772</v>
      </c>
      <c r="N33" s="24">
        <v>11619675</v>
      </c>
      <c r="O33" s="24">
        <v>3847605</v>
      </c>
      <c r="P33" s="24">
        <v>2069675</v>
      </c>
      <c r="Q33" s="24">
        <v>5605953</v>
      </c>
      <c r="R33" s="24">
        <v>11523233</v>
      </c>
      <c r="S33" s="24">
        <v>1857264</v>
      </c>
      <c r="T33" s="24">
        <v>8506074</v>
      </c>
      <c r="U33" s="24">
        <v>7853872</v>
      </c>
      <c r="V33" s="24">
        <v>18217210</v>
      </c>
      <c r="W33" s="24">
        <v>50755269</v>
      </c>
      <c r="X33" s="24">
        <v>50185995</v>
      </c>
      <c r="Y33" s="24">
        <v>569274</v>
      </c>
      <c r="Z33" s="6">
        <v>1.13</v>
      </c>
      <c r="AA33" s="22">
        <v>50185995</v>
      </c>
    </row>
    <row r="34" spans="1:27" ht="12.75">
      <c r="A34" s="5" t="s">
        <v>37</v>
      </c>
      <c r="B34" s="3"/>
      <c r="C34" s="22">
        <v>20845477</v>
      </c>
      <c r="D34" s="22"/>
      <c r="E34" s="23">
        <v>22224836</v>
      </c>
      <c r="F34" s="24">
        <v>20387580</v>
      </c>
      <c r="G34" s="24">
        <v>905000</v>
      </c>
      <c r="H34" s="24">
        <v>1194555</v>
      </c>
      <c r="I34" s="24">
        <v>1018570</v>
      </c>
      <c r="J34" s="24">
        <v>3118125</v>
      </c>
      <c r="K34" s="24">
        <v>1059794</v>
      </c>
      <c r="L34" s="24">
        <v>939038</v>
      </c>
      <c r="M34" s="24">
        <v>5095525</v>
      </c>
      <c r="N34" s="24">
        <v>7094357</v>
      </c>
      <c r="O34" s="24">
        <v>1691900</v>
      </c>
      <c r="P34" s="24">
        <v>906960</v>
      </c>
      <c r="Q34" s="24">
        <v>1041344</v>
      </c>
      <c r="R34" s="24">
        <v>3640204</v>
      </c>
      <c r="S34" s="24">
        <v>894440</v>
      </c>
      <c r="T34" s="24">
        <v>2914506</v>
      </c>
      <c r="U34" s="24">
        <v>1008523</v>
      </c>
      <c r="V34" s="24">
        <v>4817469</v>
      </c>
      <c r="W34" s="24">
        <v>18670155</v>
      </c>
      <c r="X34" s="24">
        <v>20387580</v>
      </c>
      <c r="Y34" s="24">
        <v>-1717425</v>
      </c>
      <c r="Z34" s="6">
        <v>-8.42</v>
      </c>
      <c r="AA34" s="22">
        <v>20387580</v>
      </c>
    </row>
    <row r="35" spans="1:27" ht="12.75">
      <c r="A35" s="5" t="s">
        <v>38</v>
      </c>
      <c r="B35" s="3"/>
      <c r="C35" s="22">
        <v>38839004</v>
      </c>
      <c r="D35" s="22"/>
      <c r="E35" s="23">
        <v>33155790</v>
      </c>
      <c r="F35" s="24">
        <v>22125455</v>
      </c>
      <c r="G35" s="24">
        <v>1562468</v>
      </c>
      <c r="H35" s="24">
        <v>1416604</v>
      </c>
      <c r="I35" s="24">
        <v>1523320</v>
      </c>
      <c r="J35" s="24">
        <v>4502392</v>
      </c>
      <c r="K35" s="24">
        <v>1715309</v>
      </c>
      <c r="L35" s="24">
        <v>1520346</v>
      </c>
      <c r="M35" s="24">
        <v>3290931</v>
      </c>
      <c r="N35" s="24">
        <v>6526586</v>
      </c>
      <c r="O35" s="24">
        <v>2190660</v>
      </c>
      <c r="P35" s="24">
        <v>1580027</v>
      </c>
      <c r="Q35" s="24">
        <v>1675125</v>
      </c>
      <c r="R35" s="24">
        <v>5445812</v>
      </c>
      <c r="S35" s="24">
        <v>1572727</v>
      </c>
      <c r="T35" s="24">
        <v>1729247</v>
      </c>
      <c r="U35" s="24">
        <v>2566031</v>
      </c>
      <c r="V35" s="24">
        <v>5868005</v>
      </c>
      <c r="W35" s="24">
        <v>22342795</v>
      </c>
      <c r="X35" s="24">
        <v>22125455</v>
      </c>
      <c r="Y35" s="24">
        <v>217340</v>
      </c>
      <c r="Z35" s="6">
        <v>0.98</v>
      </c>
      <c r="AA35" s="22">
        <v>22125455</v>
      </c>
    </row>
    <row r="36" spans="1:27" ht="12.75">
      <c r="A36" s="5" t="s">
        <v>39</v>
      </c>
      <c r="B36" s="3"/>
      <c r="C36" s="22">
        <v>3575621</v>
      </c>
      <c r="D36" s="22"/>
      <c r="E36" s="23">
        <v>7528197</v>
      </c>
      <c r="F36" s="24">
        <v>3662707</v>
      </c>
      <c r="G36" s="24">
        <v>298377</v>
      </c>
      <c r="H36" s="24">
        <v>338525</v>
      </c>
      <c r="I36" s="24">
        <v>280581</v>
      </c>
      <c r="J36" s="24">
        <v>917483</v>
      </c>
      <c r="K36" s="24">
        <v>281003</v>
      </c>
      <c r="L36" s="24">
        <v>290965</v>
      </c>
      <c r="M36" s="24">
        <v>345966</v>
      </c>
      <c r="N36" s="24">
        <v>917934</v>
      </c>
      <c r="O36" s="24">
        <v>280264</v>
      </c>
      <c r="P36" s="24">
        <v>357623</v>
      </c>
      <c r="Q36" s="24">
        <v>289669</v>
      </c>
      <c r="R36" s="24">
        <v>927556</v>
      </c>
      <c r="S36" s="24">
        <v>280264</v>
      </c>
      <c r="T36" s="24">
        <v>280264</v>
      </c>
      <c r="U36" s="24">
        <v>304241</v>
      </c>
      <c r="V36" s="24">
        <v>864769</v>
      </c>
      <c r="W36" s="24">
        <v>3627742</v>
      </c>
      <c r="X36" s="24">
        <v>3662707</v>
      </c>
      <c r="Y36" s="24">
        <v>-34965</v>
      </c>
      <c r="Z36" s="6">
        <v>-0.95</v>
      </c>
      <c r="AA36" s="22">
        <v>3662707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87592250</v>
      </c>
      <c r="D38" s="19">
        <f>SUM(D39:D41)</f>
        <v>0</v>
      </c>
      <c r="E38" s="20">
        <f t="shared" si="7"/>
        <v>97068497</v>
      </c>
      <c r="F38" s="21">
        <f t="shared" si="7"/>
        <v>96801520</v>
      </c>
      <c r="G38" s="21">
        <f t="shared" si="7"/>
        <v>3168855</v>
      </c>
      <c r="H38" s="21">
        <f t="shared" si="7"/>
        <v>2967219</v>
      </c>
      <c r="I38" s="21">
        <f t="shared" si="7"/>
        <v>3388884</v>
      </c>
      <c r="J38" s="21">
        <f t="shared" si="7"/>
        <v>9524958</v>
      </c>
      <c r="K38" s="21">
        <f t="shared" si="7"/>
        <v>3165586</v>
      </c>
      <c r="L38" s="21">
        <f t="shared" si="7"/>
        <v>2692609</v>
      </c>
      <c r="M38" s="21">
        <f t="shared" si="7"/>
        <v>29427947</v>
      </c>
      <c r="N38" s="21">
        <f t="shared" si="7"/>
        <v>35286142</v>
      </c>
      <c r="O38" s="21">
        <f t="shared" si="7"/>
        <v>8253285</v>
      </c>
      <c r="P38" s="21">
        <f t="shared" si="7"/>
        <v>3182758</v>
      </c>
      <c r="Q38" s="21">
        <f t="shared" si="7"/>
        <v>3521717</v>
      </c>
      <c r="R38" s="21">
        <f t="shared" si="7"/>
        <v>14957760</v>
      </c>
      <c r="S38" s="21">
        <f t="shared" si="7"/>
        <v>3403263</v>
      </c>
      <c r="T38" s="21">
        <f t="shared" si="7"/>
        <v>16735192</v>
      </c>
      <c r="U38" s="21">
        <f t="shared" si="7"/>
        <v>7893326</v>
      </c>
      <c r="V38" s="21">
        <f t="shared" si="7"/>
        <v>28031781</v>
      </c>
      <c r="W38" s="21">
        <f t="shared" si="7"/>
        <v>87800641</v>
      </c>
      <c r="X38" s="21">
        <f t="shared" si="7"/>
        <v>96801520</v>
      </c>
      <c r="Y38" s="21">
        <f t="shared" si="7"/>
        <v>-9000879</v>
      </c>
      <c r="Z38" s="4">
        <f>+IF(X38&lt;&gt;0,+(Y38/X38)*100,0)</f>
        <v>-9.298282712916079</v>
      </c>
      <c r="AA38" s="19">
        <f>SUM(AA39:AA41)</f>
        <v>96801520</v>
      </c>
    </row>
    <row r="39" spans="1:27" ht="12.75">
      <c r="A39" s="5" t="s">
        <v>42</v>
      </c>
      <c r="B39" s="3"/>
      <c r="C39" s="22">
        <v>78534575</v>
      </c>
      <c r="D39" s="22"/>
      <c r="E39" s="23">
        <v>85639196</v>
      </c>
      <c r="F39" s="24">
        <v>86942536</v>
      </c>
      <c r="G39" s="24">
        <v>2409838</v>
      </c>
      <c r="H39" s="24">
        <v>2095942</v>
      </c>
      <c r="I39" s="24">
        <v>2361454</v>
      </c>
      <c r="J39" s="24">
        <v>6867234</v>
      </c>
      <c r="K39" s="24">
        <v>2354178</v>
      </c>
      <c r="L39" s="24">
        <v>2033470</v>
      </c>
      <c r="M39" s="24">
        <v>28659259</v>
      </c>
      <c r="N39" s="24">
        <v>33046907</v>
      </c>
      <c r="O39" s="24">
        <v>7233305</v>
      </c>
      <c r="P39" s="24">
        <v>2381909</v>
      </c>
      <c r="Q39" s="24">
        <v>2671095</v>
      </c>
      <c r="R39" s="24">
        <v>12286309</v>
      </c>
      <c r="S39" s="24">
        <v>2596560</v>
      </c>
      <c r="T39" s="24">
        <v>16041903</v>
      </c>
      <c r="U39" s="24">
        <v>3187438</v>
      </c>
      <c r="V39" s="24">
        <v>21825901</v>
      </c>
      <c r="W39" s="24">
        <v>74026351</v>
      </c>
      <c r="X39" s="24">
        <v>86942536</v>
      </c>
      <c r="Y39" s="24">
        <v>-12916185</v>
      </c>
      <c r="Z39" s="6">
        <v>-14.86</v>
      </c>
      <c r="AA39" s="22">
        <v>86942536</v>
      </c>
    </row>
    <row r="40" spans="1:27" ht="12.75">
      <c r="A40" s="5" t="s">
        <v>43</v>
      </c>
      <c r="B40" s="3"/>
      <c r="C40" s="22">
        <v>9057675</v>
      </c>
      <c r="D40" s="22"/>
      <c r="E40" s="23">
        <v>11429301</v>
      </c>
      <c r="F40" s="24">
        <v>9858984</v>
      </c>
      <c r="G40" s="24">
        <v>759017</v>
      </c>
      <c r="H40" s="24">
        <v>871277</v>
      </c>
      <c r="I40" s="24">
        <v>1027430</v>
      </c>
      <c r="J40" s="24">
        <v>2657724</v>
      </c>
      <c r="K40" s="24">
        <v>811408</v>
      </c>
      <c r="L40" s="24">
        <v>659139</v>
      </c>
      <c r="M40" s="24">
        <v>768688</v>
      </c>
      <c r="N40" s="24">
        <v>2239235</v>
      </c>
      <c r="O40" s="24">
        <v>1019980</v>
      </c>
      <c r="P40" s="24">
        <v>800849</v>
      </c>
      <c r="Q40" s="24">
        <v>850622</v>
      </c>
      <c r="R40" s="24">
        <v>2671451</v>
      </c>
      <c r="S40" s="24">
        <v>806703</v>
      </c>
      <c r="T40" s="24">
        <v>693289</v>
      </c>
      <c r="U40" s="24">
        <v>4705888</v>
      </c>
      <c r="V40" s="24">
        <v>6205880</v>
      </c>
      <c r="W40" s="24">
        <v>13774290</v>
      </c>
      <c r="X40" s="24">
        <v>9858984</v>
      </c>
      <c r="Y40" s="24">
        <v>3915306</v>
      </c>
      <c r="Z40" s="6">
        <v>39.71</v>
      </c>
      <c r="AA40" s="22">
        <v>9858984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542032059</v>
      </c>
      <c r="D42" s="19">
        <f>SUM(D43:D46)</f>
        <v>0</v>
      </c>
      <c r="E42" s="20">
        <f t="shared" si="8"/>
        <v>520826877</v>
      </c>
      <c r="F42" s="21">
        <f t="shared" si="8"/>
        <v>480739461</v>
      </c>
      <c r="G42" s="21">
        <f t="shared" si="8"/>
        <v>6955915</v>
      </c>
      <c r="H42" s="21">
        <f t="shared" si="8"/>
        <v>116881151</v>
      </c>
      <c r="I42" s="21">
        <f t="shared" si="8"/>
        <v>18822085</v>
      </c>
      <c r="J42" s="21">
        <f t="shared" si="8"/>
        <v>142659151</v>
      </c>
      <c r="K42" s="21">
        <f t="shared" si="8"/>
        <v>35362733</v>
      </c>
      <c r="L42" s="21">
        <f t="shared" si="8"/>
        <v>-39076413</v>
      </c>
      <c r="M42" s="21">
        <f t="shared" si="8"/>
        <v>4168363</v>
      </c>
      <c r="N42" s="21">
        <f t="shared" si="8"/>
        <v>454683</v>
      </c>
      <c r="O42" s="21">
        <f t="shared" si="8"/>
        <v>34311558</v>
      </c>
      <c r="P42" s="21">
        <f t="shared" si="8"/>
        <v>5464849</v>
      </c>
      <c r="Q42" s="21">
        <f t="shared" si="8"/>
        <v>25891976</v>
      </c>
      <c r="R42" s="21">
        <f t="shared" si="8"/>
        <v>65668383</v>
      </c>
      <c r="S42" s="21">
        <f t="shared" si="8"/>
        <v>53449497</v>
      </c>
      <c r="T42" s="21">
        <f t="shared" si="8"/>
        <v>76663289</v>
      </c>
      <c r="U42" s="21">
        <f t="shared" si="8"/>
        <v>83393660</v>
      </c>
      <c r="V42" s="21">
        <f t="shared" si="8"/>
        <v>213506446</v>
      </c>
      <c r="W42" s="21">
        <f t="shared" si="8"/>
        <v>422288663</v>
      </c>
      <c r="X42" s="21">
        <f t="shared" si="8"/>
        <v>480739461</v>
      </c>
      <c r="Y42" s="21">
        <f t="shared" si="8"/>
        <v>-58450798</v>
      </c>
      <c r="Z42" s="4">
        <f>+IF(X42&lt;&gt;0,+(Y42/X42)*100,0)</f>
        <v>-12.158518853104926</v>
      </c>
      <c r="AA42" s="19">
        <f>SUM(AA43:AA46)</f>
        <v>480739461</v>
      </c>
    </row>
    <row r="43" spans="1:27" ht="12.75">
      <c r="A43" s="5" t="s">
        <v>46</v>
      </c>
      <c r="B43" s="3"/>
      <c r="C43" s="22">
        <v>307902240</v>
      </c>
      <c r="D43" s="22"/>
      <c r="E43" s="23">
        <v>311390306</v>
      </c>
      <c r="F43" s="24">
        <v>320686520</v>
      </c>
      <c r="G43" s="24">
        <v>1962796</v>
      </c>
      <c r="H43" s="24">
        <v>108964047</v>
      </c>
      <c r="I43" s="24">
        <v>3877504</v>
      </c>
      <c r="J43" s="24">
        <v>114804347</v>
      </c>
      <c r="K43" s="24">
        <v>26442600</v>
      </c>
      <c r="L43" s="24">
        <v>-36863709</v>
      </c>
      <c r="M43" s="24">
        <v>-10826940</v>
      </c>
      <c r="N43" s="24">
        <v>-21248049</v>
      </c>
      <c r="O43" s="24">
        <v>24227027</v>
      </c>
      <c r="P43" s="24">
        <v>12311033</v>
      </c>
      <c r="Q43" s="24">
        <v>19710405</v>
      </c>
      <c r="R43" s="24">
        <v>56248465</v>
      </c>
      <c r="S43" s="24">
        <v>17489535</v>
      </c>
      <c r="T43" s="24">
        <v>51391827</v>
      </c>
      <c r="U43" s="24">
        <v>48808106</v>
      </c>
      <c r="V43" s="24">
        <v>117689468</v>
      </c>
      <c r="W43" s="24">
        <v>267494231</v>
      </c>
      <c r="X43" s="24">
        <v>320686520</v>
      </c>
      <c r="Y43" s="24">
        <v>-53192289</v>
      </c>
      <c r="Z43" s="6">
        <v>-16.59</v>
      </c>
      <c r="AA43" s="22">
        <v>320686520</v>
      </c>
    </row>
    <row r="44" spans="1:27" ht="12.75">
      <c r="A44" s="5" t="s">
        <v>47</v>
      </c>
      <c r="B44" s="3"/>
      <c r="C44" s="22">
        <v>144727009</v>
      </c>
      <c r="D44" s="22"/>
      <c r="E44" s="23">
        <v>119857693</v>
      </c>
      <c r="F44" s="24">
        <v>95862216</v>
      </c>
      <c r="G44" s="24">
        <v>1595691</v>
      </c>
      <c r="H44" s="24">
        <v>4433212</v>
      </c>
      <c r="I44" s="24">
        <v>9951927</v>
      </c>
      <c r="J44" s="24">
        <v>15980830</v>
      </c>
      <c r="K44" s="24">
        <v>4885953</v>
      </c>
      <c r="L44" s="24">
        <v>-5936251</v>
      </c>
      <c r="M44" s="24">
        <v>-6155483</v>
      </c>
      <c r="N44" s="24">
        <v>-7205781</v>
      </c>
      <c r="O44" s="24">
        <v>5197653</v>
      </c>
      <c r="P44" s="24">
        <v>-10481578</v>
      </c>
      <c r="Q44" s="24">
        <v>2830641</v>
      </c>
      <c r="R44" s="24">
        <v>-2453284</v>
      </c>
      <c r="S44" s="24">
        <v>31344226</v>
      </c>
      <c r="T44" s="24">
        <v>18292593</v>
      </c>
      <c r="U44" s="24">
        <v>25982355</v>
      </c>
      <c r="V44" s="24">
        <v>75619174</v>
      </c>
      <c r="W44" s="24">
        <v>81940939</v>
      </c>
      <c r="X44" s="24">
        <v>95862216</v>
      </c>
      <c r="Y44" s="24">
        <v>-13921277</v>
      </c>
      <c r="Z44" s="6">
        <v>-14.52</v>
      </c>
      <c r="AA44" s="22">
        <v>95862216</v>
      </c>
    </row>
    <row r="45" spans="1:27" ht="12.75">
      <c r="A45" s="5" t="s">
        <v>48</v>
      </c>
      <c r="B45" s="3"/>
      <c r="C45" s="25">
        <v>40775614</v>
      </c>
      <c r="D45" s="25"/>
      <c r="E45" s="26">
        <v>44763811</v>
      </c>
      <c r="F45" s="27">
        <v>31166044</v>
      </c>
      <c r="G45" s="27">
        <v>1123537</v>
      </c>
      <c r="H45" s="27">
        <v>1222514</v>
      </c>
      <c r="I45" s="27">
        <v>1260088</v>
      </c>
      <c r="J45" s="27">
        <v>3606139</v>
      </c>
      <c r="K45" s="27">
        <v>1576847</v>
      </c>
      <c r="L45" s="27">
        <v>1215261</v>
      </c>
      <c r="M45" s="27">
        <v>14344181</v>
      </c>
      <c r="N45" s="27">
        <v>17136289</v>
      </c>
      <c r="O45" s="27">
        <v>2470668</v>
      </c>
      <c r="P45" s="27">
        <v>1452694</v>
      </c>
      <c r="Q45" s="27">
        <v>1162237</v>
      </c>
      <c r="R45" s="27">
        <v>5085599</v>
      </c>
      <c r="S45" s="27">
        <v>1914362</v>
      </c>
      <c r="T45" s="27">
        <v>4719780</v>
      </c>
      <c r="U45" s="27">
        <v>1539324</v>
      </c>
      <c r="V45" s="27">
        <v>8173466</v>
      </c>
      <c r="W45" s="27">
        <v>34001493</v>
      </c>
      <c r="X45" s="27">
        <v>31166044</v>
      </c>
      <c r="Y45" s="27">
        <v>2835449</v>
      </c>
      <c r="Z45" s="7">
        <v>9.1</v>
      </c>
      <c r="AA45" s="25">
        <v>31166044</v>
      </c>
    </row>
    <row r="46" spans="1:27" ht="12.75">
      <c r="A46" s="5" t="s">
        <v>49</v>
      </c>
      <c r="B46" s="3"/>
      <c r="C46" s="22">
        <v>48627196</v>
      </c>
      <c r="D46" s="22"/>
      <c r="E46" s="23">
        <v>44815067</v>
      </c>
      <c r="F46" s="24">
        <v>33024681</v>
      </c>
      <c r="G46" s="24">
        <v>2273891</v>
      </c>
      <c r="H46" s="24">
        <v>2261378</v>
      </c>
      <c r="I46" s="24">
        <v>3732566</v>
      </c>
      <c r="J46" s="24">
        <v>8267835</v>
      </c>
      <c r="K46" s="24">
        <v>2457333</v>
      </c>
      <c r="L46" s="24">
        <v>2508286</v>
      </c>
      <c r="M46" s="24">
        <v>6806605</v>
      </c>
      <c r="N46" s="24">
        <v>11772224</v>
      </c>
      <c r="O46" s="24">
        <v>2416210</v>
      </c>
      <c r="P46" s="24">
        <v>2182700</v>
      </c>
      <c r="Q46" s="24">
        <v>2188693</v>
      </c>
      <c r="R46" s="24">
        <v>6787603</v>
      </c>
      <c r="S46" s="24">
        <v>2701374</v>
      </c>
      <c r="T46" s="24">
        <v>2259089</v>
      </c>
      <c r="U46" s="24">
        <v>7063875</v>
      </c>
      <c r="V46" s="24">
        <v>12024338</v>
      </c>
      <c r="W46" s="24">
        <v>38852000</v>
      </c>
      <c r="X46" s="24">
        <v>33024681</v>
      </c>
      <c r="Y46" s="24">
        <v>5827319</v>
      </c>
      <c r="Z46" s="6">
        <v>17.65</v>
      </c>
      <c r="AA46" s="22">
        <v>33024681</v>
      </c>
    </row>
    <row r="47" spans="1:27" ht="12.75">
      <c r="A47" s="2" t="s">
        <v>50</v>
      </c>
      <c r="B47" s="8" t="s">
        <v>51</v>
      </c>
      <c r="C47" s="19"/>
      <c r="D47" s="19"/>
      <c r="E47" s="20">
        <v>929695</v>
      </c>
      <c r="F47" s="21">
        <v>1200</v>
      </c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>
        <v>1160</v>
      </c>
      <c r="R47" s="21">
        <v>1160</v>
      </c>
      <c r="S47" s="21"/>
      <c r="T47" s="21"/>
      <c r="U47" s="21"/>
      <c r="V47" s="21"/>
      <c r="W47" s="21">
        <v>1160</v>
      </c>
      <c r="X47" s="21">
        <v>1200</v>
      </c>
      <c r="Y47" s="21">
        <v>-40</v>
      </c>
      <c r="Z47" s="4">
        <v>-3.33</v>
      </c>
      <c r="AA47" s="19">
        <v>1200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908730835</v>
      </c>
      <c r="D48" s="40">
        <f>+D28+D32+D38+D42+D47</f>
        <v>0</v>
      </c>
      <c r="E48" s="41">
        <f t="shared" si="9"/>
        <v>903335290</v>
      </c>
      <c r="F48" s="42">
        <f t="shared" si="9"/>
        <v>846342880</v>
      </c>
      <c r="G48" s="42">
        <f t="shared" si="9"/>
        <v>26565505</v>
      </c>
      <c r="H48" s="42">
        <f t="shared" si="9"/>
        <v>136990194</v>
      </c>
      <c r="I48" s="42">
        <f t="shared" si="9"/>
        <v>39360418</v>
      </c>
      <c r="J48" s="42">
        <f t="shared" si="9"/>
        <v>202916117</v>
      </c>
      <c r="K48" s="42">
        <f t="shared" si="9"/>
        <v>62032261</v>
      </c>
      <c r="L48" s="42">
        <f t="shared" si="9"/>
        <v>-23070894</v>
      </c>
      <c r="M48" s="42">
        <f t="shared" si="9"/>
        <v>88029433</v>
      </c>
      <c r="N48" s="42">
        <f t="shared" si="9"/>
        <v>126990800</v>
      </c>
      <c r="O48" s="42">
        <f t="shared" si="9"/>
        <v>60369357</v>
      </c>
      <c r="P48" s="42">
        <f t="shared" si="9"/>
        <v>24037541</v>
      </c>
      <c r="Q48" s="42">
        <f t="shared" si="9"/>
        <v>48315697</v>
      </c>
      <c r="R48" s="42">
        <f t="shared" si="9"/>
        <v>132722595</v>
      </c>
      <c r="S48" s="42">
        <f t="shared" si="9"/>
        <v>95759823</v>
      </c>
      <c r="T48" s="42">
        <f t="shared" si="9"/>
        <v>117726654</v>
      </c>
      <c r="U48" s="42">
        <f t="shared" si="9"/>
        <v>121764556</v>
      </c>
      <c r="V48" s="42">
        <f t="shared" si="9"/>
        <v>335251033</v>
      </c>
      <c r="W48" s="42">
        <f t="shared" si="9"/>
        <v>797880545</v>
      </c>
      <c r="X48" s="42">
        <f t="shared" si="9"/>
        <v>846342880</v>
      </c>
      <c r="Y48" s="42">
        <f t="shared" si="9"/>
        <v>-48462335</v>
      </c>
      <c r="Z48" s="43">
        <f>+IF(X48&lt;&gt;0,+(Y48/X48)*100,0)</f>
        <v>-5.726087634836604</v>
      </c>
      <c r="AA48" s="40">
        <f>+AA28+AA32+AA38+AA42+AA47</f>
        <v>846342880</v>
      </c>
    </row>
    <row r="49" spans="1:27" ht="12.75">
      <c r="A49" s="14" t="s">
        <v>77</v>
      </c>
      <c r="B49" s="15"/>
      <c r="C49" s="44">
        <f aca="true" t="shared" si="10" ref="C49:Y49">+C25-C48</f>
        <v>-250305988</v>
      </c>
      <c r="D49" s="44">
        <f>+D25-D48</f>
        <v>0</v>
      </c>
      <c r="E49" s="45">
        <f t="shared" si="10"/>
        <v>-32295578</v>
      </c>
      <c r="F49" s="46">
        <f t="shared" si="10"/>
        <v>27971071</v>
      </c>
      <c r="G49" s="46">
        <f t="shared" si="10"/>
        <v>100070849</v>
      </c>
      <c r="H49" s="46">
        <f t="shared" si="10"/>
        <v>-93908678</v>
      </c>
      <c r="I49" s="46">
        <f t="shared" si="10"/>
        <v>7407679</v>
      </c>
      <c r="J49" s="46">
        <f t="shared" si="10"/>
        <v>13569850</v>
      </c>
      <c r="K49" s="46">
        <f t="shared" si="10"/>
        <v>-15729554</v>
      </c>
      <c r="L49" s="46">
        <f t="shared" si="10"/>
        <v>93637606</v>
      </c>
      <c r="M49" s="46">
        <f t="shared" si="10"/>
        <v>16893236</v>
      </c>
      <c r="N49" s="46">
        <f t="shared" si="10"/>
        <v>94801288</v>
      </c>
      <c r="O49" s="46">
        <f t="shared" si="10"/>
        <v>-25097615</v>
      </c>
      <c r="P49" s="46">
        <f t="shared" si="10"/>
        <v>-3296897</v>
      </c>
      <c r="Q49" s="46">
        <f t="shared" si="10"/>
        <v>73096882</v>
      </c>
      <c r="R49" s="46">
        <f t="shared" si="10"/>
        <v>44702370</v>
      </c>
      <c r="S49" s="46">
        <f t="shared" si="10"/>
        <v>-42188967</v>
      </c>
      <c r="T49" s="46">
        <f t="shared" si="10"/>
        <v>-72895781</v>
      </c>
      <c r="U49" s="46">
        <f t="shared" si="10"/>
        <v>-45456974</v>
      </c>
      <c r="V49" s="46">
        <f t="shared" si="10"/>
        <v>-160541722</v>
      </c>
      <c r="W49" s="46">
        <f t="shared" si="10"/>
        <v>-7468214</v>
      </c>
      <c r="X49" s="46">
        <f>IF(F25=F48,0,X25-X48)</f>
        <v>27971071</v>
      </c>
      <c r="Y49" s="46">
        <f t="shared" si="10"/>
        <v>-35439285</v>
      </c>
      <c r="Z49" s="47">
        <f>+IF(X49&lt;&gt;0,+(Y49/X49)*100,0)</f>
        <v>-126.69977849614698</v>
      </c>
      <c r="AA49" s="44">
        <f>+AA25-AA48</f>
        <v>27971071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312758250</v>
      </c>
      <c r="D5" s="19">
        <f>SUM(D6:D8)</f>
        <v>0</v>
      </c>
      <c r="E5" s="20">
        <f t="shared" si="0"/>
        <v>428221272</v>
      </c>
      <c r="F5" s="21">
        <f t="shared" si="0"/>
        <v>458063731</v>
      </c>
      <c r="G5" s="21">
        <f t="shared" si="0"/>
        <v>104653552</v>
      </c>
      <c r="H5" s="21">
        <f t="shared" si="0"/>
        <v>10925510</v>
      </c>
      <c r="I5" s="21">
        <f t="shared" si="0"/>
        <v>8689335</v>
      </c>
      <c r="J5" s="21">
        <f t="shared" si="0"/>
        <v>124268397</v>
      </c>
      <c r="K5" s="21">
        <f t="shared" si="0"/>
        <v>8638302</v>
      </c>
      <c r="L5" s="21">
        <f t="shared" si="0"/>
        <v>8580084</v>
      </c>
      <c r="M5" s="21">
        <f t="shared" si="0"/>
        <v>85590364</v>
      </c>
      <c r="N5" s="21">
        <f t="shared" si="0"/>
        <v>102808750</v>
      </c>
      <c r="O5" s="21">
        <f t="shared" si="0"/>
        <v>8616299</v>
      </c>
      <c r="P5" s="21">
        <f t="shared" si="0"/>
        <v>8590970</v>
      </c>
      <c r="Q5" s="21">
        <f t="shared" si="0"/>
        <v>66155934</v>
      </c>
      <c r="R5" s="21">
        <f t="shared" si="0"/>
        <v>83363203</v>
      </c>
      <c r="S5" s="21">
        <f t="shared" si="0"/>
        <v>8514312</v>
      </c>
      <c r="T5" s="21">
        <f t="shared" si="0"/>
        <v>7497903</v>
      </c>
      <c r="U5" s="21">
        <f t="shared" si="0"/>
        <v>8324061</v>
      </c>
      <c r="V5" s="21">
        <f t="shared" si="0"/>
        <v>24336276</v>
      </c>
      <c r="W5" s="21">
        <f t="shared" si="0"/>
        <v>334776626</v>
      </c>
      <c r="X5" s="21">
        <f t="shared" si="0"/>
        <v>458063731</v>
      </c>
      <c r="Y5" s="21">
        <f t="shared" si="0"/>
        <v>-123287105</v>
      </c>
      <c r="Z5" s="4">
        <f>+IF(X5&lt;&gt;0,+(Y5/X5)*100,0)</f>
        <v>-26.914836660578136</v>
      </c>
      <c r="AA5" s="19">
        <f>SUM(AA6:AA8)</f>
        <v>458063731</v>
      </c>
    </row>
    <row r="6" spans="1:27" ht="12.75">
      <c r="A6" s="5" t="s">
        <v>32</v>
      </c>
      <c r="B6" s="3"/>
      <c r="C6" s="22">
        <v>212776020</v>
      </c>
      <c r="D6" s="22"/>
      <c r="E6" s="23">
        <v>242556780</v>
      </c>
      <c r="F6" s="24">
        <v>239028680</v>
      </c>
      <c r="G6" s="24">
        <v>96067440</v>
      </c>
      <c r="H6" s="24"/>
      <c r="I6" s="24"/>
      <c r="J6" s="24">
        <v>96067440</v>
      </c>
      <c r="K6" s="24"/>
      <c r="L6" s="24"/>
      <c r="M6" s="24">
        <v>76854540</v>
      </c>
      <c r="N6" s="24">
        <v>76854540</v>
      </c>
      <c r="O6" s="24"/>
      <c r="P6" s="24"/>
      <c r="Q6" s="24">
        <v>57640660</v>
      </c>
      <c r="R6" s="24">
        <v>57640660</v>
      </c>
      <c r="S6" s="24"/>
      <c r="T6" s="24">
        <v>-652879</v>
      </c>
      <c r="U6" s="24">
        <v>162080</v>
      </c>
      <c r="V6" s="24">
        <v>-490799</v>
      </c>
      <c r="W6" s="24">
        <v>230071841</v>
      </c>
      <c r="X6" s="24">
        <v>239028680</v>
      </c>
      <c r="Y6" s="24">
        <v>-8956839</v>
      </c>
      <c r="Z6" s="6">
        <v>-3.75</v>
      </c>
      <c r="AA6" s="22">
        <v>239028680</v>
      </c>
    </row>
    <row r="7" spans="1:27" ht="12.75">
      <c r="A7" s="5" t="s">
        <v>33</v>
      </c>
      <c r="B7" s="3"/>
      <c r="C7" s="25">
        <v>99982230</v>
      </c>
      <c r="D7" s="25"/>
      <c r="E7" s="26">
        <v>185664492</v>
      </c>
      <c r="F7" s="27">
        <v>219035051</v>
      </c>
      <c r="G7" s="27">
        <v>8586112</v>
      </c>
      <c r="H7" s="27">
        <v>10925510</v>
      </c>
      <c r="I7" s="27">
        <v>8689335</v>
      </c>
      <c r="J7" s="27">
        <v>28200957</v>
      </c>
      <c r="K7" s="27">
        <v>8638302</v>
      </c>
      <c r="L7" s="27">
        <v>8580084</v>
      </c>
      <c r="M7" s="27">
        <v>8735824</v>
      </c>
      <c r="N7" s="27">
        <v>25954210</v>
      </c>
      <c r="O7" s="27">
        <v>8616299</v>
      </c>
      <c r="P7" s="27">
        <v>8590970</v>
      </c>
      <c r="Q7" s="27">
        <v>8515274</v>
      </c>
      <c r="R7" s="27">
        <v>25722543</v>
      </c>
      <c r="S7" s="27">
        <v>8514312</v>
      </c>
      <c r="T7" s="27">
        <v>8150782</v>
      </c>
      <c r="U7" s="27">
        <v>8161981</v>
      </c>
      <c r="V7" s="27">
        <v>24827075</v>
      </c>
      <c r="W7" s="27">
        <v>104704785</v>
      </c>
      <c r="X7" s="27">
        <v>219035051</v>
      </c>
      <c r="Y7" s="27">
        <v>-114330266</v>
      </c>
      <c r="Z7" s="7">
        <v>-52.2</v>
      </c>
      <c r="AA7" s="25">
        <v>219035051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21156172</v>
      </c>
      <c r="D9" s="19">
        <f>SUM(D10:D14)</f>
        <v>0</v>
      </c>
      <c r="E9" s="20">
        <f t="shared" si="1"/>
        <v>11718528</v>
      </c>
      <c r="F9" s="21">
        <f t="shared" si="1"/>
        <v>9786906</v>
      </c>
      <c r="G9" s="21">
        <f t="shared" si="1"/>
        <v>306234</v>
      </c>
      <c r="H9" s="21">
        <f t="shared" si="1"/>
        <v>238779</v>
      </c>
      <c r="I9" s="21">
        <f t="shared" si="1"/>
        <v>112496</v>
      </c>
      <c r="J9" s="21">
        <f t="shared" si="1"/>
        <v>657509</v>
      </c>
      <c r="K9" s="21">
        <f t="shared" si="1"/>
        <v>272984</v>
      </c>
      <c r="L9" s="21">
        <f t="shared" si="1"/>
        <v>265138</v>
      </c>
      <c r="M9" s="21">
        <f t="shared" si="1"/>
        <v>109030</v>
      </c>
      <c r="N9" s="21">
        <f t="shared" si="1"/>
        <v>647152</v>
      </c>
      <c r="O9" s="21">
        <f t="shared" si="1"/>
        <v>116242</v>
      </c>
      <c r="P9" s="21">
        <f t="shared" si="1"/>
        <v>365052</v>
      </c>
      <c r="Q9" s="21">
        <f t="shared" si="1"/>
        <v>138764</v>
      </c>
      <c r="R9" s="21">
        <f t="shared" si="1"/>
        <v>620058</v>
      </c>
      <c r="S9" s="21">
        <f t="shared" si="1"/>
        <v>89515</v>
      </c>
      <c r="T9" s="21">
        <f t="shared" si="1"/>
        <v>254705</v>
      </c>
      <c r="U9" s="21">
        <f t="shared" si="1"/>
        <v>380760</v>
      </c>
      <c r="V9" s="21">
        <f t="shared" si="1"/>
        <v>724980</v>
      </c>
      <c r="W9" s="21">
        <f t="shared" si="1"/>
        <v>2649699</v>
      </c>
      <c r="X9" s="21">
        <f t="shared" si="1"/>
        <v>9786906</v>
      </c>
      <c r="Y9" s="21">
        <f t="shared" si="1"/>
        <v>-7137207</v>
      </c>
      <c r="Z9" s="4">
        <f>+IF(X9&lt;&gt;0,+(Y9/X9)*100,0)</f>
        <v>-72.92608103112464</v>
      </c>
      <c r="AA9" s="19">
        <f>SUM(AA10:AA14)</f>
        <v>9786906</v>
      </c>
    </row>
    <row r="10" spans="1:27" ht="12.75">
      <c r="A10" s="5" t="s">
        <v>36</v>
      </c>
      <c r="B10" s="3"/>
      <c r="C10" s="22">
        <v>194228</v>
      </c>
      <c r="D10" s="22"/>
      <c r="E10" s="23">
        <v>4587564</v>
      </c>
      <c r="F10" s="24">
        <v>671512</v>
      </c>
      <c r="G10" s="24">
        <v>23446</v>
      </c>
      <c r="H10" s="24">
        <v>18832</v>
      </c>
      <c r="I10" s="24">
        <v>16441</v>
      </c>
      <c r="J10" s="24">
        <v>58719</v>
      </c>
      <c r="K10" s="24">
        <v>24206</v>
      </c>
      <c r="L10" s="24">
        <v>15847</v>
      </c>
      <c r="M10" s="24">
        <v>12975</v>
      </c>
      <c r="N10" s="24">
        <v>53028</v>
      </c>
      <c r="O10" s="24">
        <v>17553</v>
      </c>
      <c r="P10" s="24">
        <v>13260</v>
      </c>
      <c r="Q10" s="24">
        <v>17328</v>
      </c>
      <c r="R10" s="24">
        <v>48141</v>
      </c>
      <c r="S10" s="24">
        <v>6986</v>
      </c>
      <c r="T10" s="24">
        <v>11778</v>
      </c>
      <c r="U10" s="24">
        <v>316325</v>
      </c>
      <c r="V10" s="24">
        <v>335089</v>
      </c>
      <c r="W10" s="24">
        <v>494977</v>
      </c>
      <c r="X10" s="24">
        <v>671512</v>
      </c>
      <c r="Y10" s="24">
        <v>-176535</v>
      </c>
      <c r="Z10" s="6">
        <v>-26.29</v>
      </c>
      <c r="AA10" s="22">
        <v>671512</v>
      </c>
    </row>
    <row r="11" spans="1:27" ht="12.75">
      <c r="A11" s="5" t="s">
        <v>37</v>
      </c>
      <c r="B11" s="3"/>
      <c r="C11" s="22">
        <v>3256</v>
      </c>
      <c r="D11" s="22"/>
      <c r="E11" s="23">
        <v>3478692</v>
      </c>
      <c r="F11" s="24">
        <v>3478692</v>
      </c>
      <c r="G11" s="24">
        <v>2885</v>
      </c>
      <c r="H11" s="24">
        <v>407</v>
      </c>
      <c r="I11" s="24"/>
      <c r="J11" s="24">
        <v>3292</v>
      </c>
      <c r="K11" s="24">
        <v>433</v>
      </c>
      <c r="L11" s="24"/>
      <c r="M11" s="24"/>
      <c r="N11" s="24">
        <v>433</v>
      </c>
      <c r="O11" s="24"/>
      <c r="P11" s="24">
        <v>959</v>
      </c>
      <c r="Q11" s="24">
        <v>814</v>
      </c>
      <c r="R11" s="24">
        <v>1773</v>
      </c>
      <c r="S11" s="24"/>
      <c r="T11" s="24"/>
      <c r="U11" s="24"/>
      <c r="V11" s="24"/>
      <c r="W11" s="24">
        <v>5498</v>
      </c>
      <c r="X11" s="24">
        <v>3478692</v>
      </c>
      <c r="Y11" s="24">
        <v>-3473194</v>
      </c>
      <c r="Z11" s="6">
        <v>-99.84</v>
      </c>
      <c r="AA11" s="22">
        <v>3478692</v>
      </c>
    </row>
    <row r="12" spans="1:27" ht="12.75">
      <c r="A12" s="5" t="s">
        <v>38</v>
      </c>
      <c r="B12" s="3"/>
      <c r="C12" s="22">
        <v>19819228</v>
      </c>
      <c r="D12" s="22"/>
      <c r="E12" s="23">
        <v>1472292</v>
      </c>
      <c r="F12" s="24">
        <v>3262716</v>
      </c>
      <c r="G12" s="24">
        <v>199459</v>
      </c>
      <c r="H12" s="24">
        <v>123485</v>
      </c>
      <c r="I12" s="24"/>
      <c r="J12" s="24">
        <v>322944</v>
      </c>
      <c r="K12" s="24">
        <v>152290</v>
      </c>
      <c r="L12" s="24">
        <v>113236</v>
      </c>
      <c r="M12" s="24"/>
      <c r="N12" s="24">
        <v>265526</v>
      </c>
      <c r="O12" s="24">
        <v>4914</v>
      </c>
      <c r="P12" s="24">
        <v>264958</v>
      </c>
      <c r="Q12" s="24">
        <v>184142</v>
      </c>
      <c r="R12" s="24">
        <v>454014</v>
      </c>
      <c r="S12" s="24"/>
      <c r="T12" s="24">
        <v>10750</v>
      </c>
      <c r="U12" s="24">
        <v>141724</v>
      </c>
      <c r="V12" s="24">
        <v>152474</v>
      </c>
      <c r="W12" s="24">
        <v>1194958</v>
      </c>
      <c r="X12" s="24">
        <v>3262716</v>
      </c>
      <c r="Y12" s="24">
        <v>-2067758</v>
      </c>
      <c r="Z12" s="6">
        <v>-63.38</v>
      </c>
      <c r="AA12" s="22">
        <v>3262716</v>
      </c>
    </row>
    <row r="13" spans="1:27" ht="12.75">
      <c r="A13" s="5" t="s">
        <v>39</v>
      </c>
      <c r="B13" s="3"/>
      <c r="C13" s="22">
        <v>1139460</v>
      </c>
      <c r="D13" s="22"/>
      <c r="E13" s="23">
        <v>2179980</v>
      </c>
      <c r="F13" s="24">
        <v>2373986</v>
      </c>
      <c r="G13" s="24">
        <v>80444</v>
      </c>
      <c r="H13" s="24">
        <v>96055</v>
      </c>
      <c r="I13" s="24">
        <v>96055</v>
      </c>
      <c r="J13" s="24">
        <v>272554</v>
      </c>
      <c r="K13" s="24">
        <v>96055</v>
      </c>
      <c r="L13" s="24">
        <v>136055</v>
      </c>
      <c r="M13" s="24">
        <v>96055</v>
      </c>
      <c r="N13" s="24">
        <v>328165</v>
      </c>
      <c r="O13" s="24">
        <v>93775</v>
      </c>
      <c r="P13" s="24">
        <v>85875</v>
      </c>
      <c r="Q13" s="24">
        <v>-63520</v>
      </c>
      <c r="R13" s="24">
        <v>116130</v>
      </c>
      <c r="S13" s="24">
        <v>82529</v>
      </c>
      <c r="T13" s="24">
        <v>232177</v>
      </c>
      <c r="U13" s="24">
        <v>-77289</v>
      </c>
      <c r="V13" s="24">
        <v>237417</v>
      </c>
      <c r="W13" s="24">
        <v>954266</v>
      </c>
      <c r="X13" s="24">
        <v>2373986</v>
      </c>
      <c r="Y13" s="24">
        <v>-1419720</v>
      </c>
      <c r="Z13" s="6">
        <v>-59.8</v>
      </c>
      <c r="AA13" s="22">
        <v>2373986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112952241</v>
      </c>
      <c r="D15" s="19">
        <f>SUM(D16:D18)</f>
        <v>0</v>
      </c>
      <c r="E15" s="20">
        <f t="shared" si="2"/>
        <v>7022892</v>
      </c>
      <c r="F15" s="21">
        <f t="shared" si="2"/>
        <v>3238640</v>
      </c>
      <c r="G15" s="21">
        <f t="shared" si="2"/>
        <v>28202678</v>
      </c>
      <c r="H15" s="21">
        <f t="shared" si="2"/>
        <v>600287</v>
      </c>
      <c r="I15" s="21">
        <f t="shared" si="2"/>
        <v>29050</v>
      </c>
      <c r="J15" s="21">
        <f t="shared" si="2"/>
        <v>28832015</v>
      </c>
      <c r="K15" s="21">
        <f t="shared" si="2"/>
        <v>31832</v>
      </c>
      <c r="L15" s="21">
        <f t="shared" si="2"/>
        <v>1060815</v>
      </c>
      <c r="M15" s="21">
        <f t="shared" si="2"/>
        <v>43255</v>
      </c>
      <c r="N15" s="21">
        <f t="shared" si="2"/>
        <v>1135902</v>
      </c>
      <c r="O15" s="21">
        <f t="shared" si="2"/>
        <v>23875541</v>
      </c>
      <c r="P15" s="21">
        <f t="shared" si="2"/>
        <v>869108</v>
      </c>
      <c r="Q15" s="21">
        <f t="shared" si="2"/>
        <v>16503716</v>
      </c>
      <c r="R15" s="21">
        <f t="shared" si="2"/>
        <v>41248365</v>
      </c>
      <c r="S15" s="21">
        <f t="shared" si="2"/>
        <v>207642</v>
      </c>
      <c r="T15" s="21">
        <f t="shared" si="2"/>
        <v>21597</v>
      </c>
      <c r="U15" s="21">
        <f t="shared" si="2"/>
        <v>178076</v>
      </c>
      <c r="V15" s="21">
        <f t="shared" si="2"/>
        <v>407315</v>
      </c>
      <c r="W15" s="21">
        <f t="shared" si="2"/>
        <v>71623597</v>
      </c>
      <c r="X15" s="21">
        <f t="shared" si="2"/>
        <v>3238640</v>
      </c>
      <c r="Y15" s="21">
        <f t="shared" si="2"/>
        <v>68384957</v>
      </c>
      <c r="Z15" s="4">
        <f>+IF(X15&lt;&gt;0,+(Y15/X15)*100,0)</f>
        <v>2111.5331435417334</v>
      </c>
      <c r="AA15" s="19">
        <f>SUM(AA16:AA18)</f>
        <v>3238640</v>
      </c>
    </row>
    <row r="16" spans="1:27" ht="12.75">
      <c r="A16" s="5" t="s">
        <v>42</v>
      </c>
      <c r="B16" s="3"/>
      <c r="C16" s="22">
        <v>77520521</v>
      </c>
      <c r="D16" s="22"/>
      <c r="E16" s="23">
        <v>491532</v>
      </c>
      <c r="F16" s="24">
        <v>841532</v>
      </c>
      <c r="G16" s="24">
        <v>28199441</v>
      </c>
      <c r="H16" s="24">
        <v>18966</v>
      </c>
      <c r="I16" s="24">
        <v>27215</v>
      </c>
      <c r="J16" s="24">
        <v>28245622</v>
      </c>
      <c r="K16" s="24">
        <v>30502</v>
      </c>
      <c r="L16" s="24">
        <v>39590</v>
      </c>
      <c r="M16" s="24">
        <v>43255</v>
      </c>
      <c r="N16" s="24">
        <v>113347</v>
      </c>
      <c r="O16" s="24">
        <v>23858493</v>
      </c>
      <c r="P16" s="24">
        <v>103881</v>
      </c>
      <c r="Q16" s="24">
        <v>16199670</v>
      </c>
      <c r="R16" s="24">
        <v>40162044</v>
      </c>
      <c r="S16" s="24">
        <v>4043</v>
      </c>
      <c r="T16" s="24">
        <v>19077</v>
      </c>
      <c r="U16" s="24">
        <v>162684</v>
      </c>
      <c r="V16" s="24">
        <v>185804</v>
      </c>
      <c r="W16" s="24">
        <v>68706817</v>
      </c>
      <c r="X16" s="24">
        <v>841532</v>
      </c>
      <c r="Y16" s="24">
        <v>67865285</v>
      </c>
      <c r="Z16" s="6">
        <v>8064.49</v>
      </c>
      <c r="AA16" s="22">
        <v>841532</v>
      </c>
    </row>
    <row r="17" spans="1:27" ht="12.75">
      <c r="A17" s="5" t="s">
        <v>43</v>
      </c>
      <c r="B17" s="3"/>
      <c r="C17" s="22">
        <v>35431720</v>
      </c>
      <c r="D17" s="22"/>
      <c r="E17" s="23">
        <v>6531360</v>
      </c>
      <c r="F17" s="24">
        <v>2397108</v>
      </c>
      <c r="G17" s="24">
        <v>3237</v>
      </c>
      <c r="H17" s="24">
        <v>581321</v>
      </c>
      <c r="I17" s="24">
        <v>1835</v>
      </c>
      <c r="J17" s="24">
        <v>586393</v>
      </c>
      <c r="K17" s="24">
        <v>1330</v>
      </c>
      <c r="L17" s="24">
        <v>1021225</v>
      </c>
      <c r="M17" s="24"/>
      <c r="N17" s="24">
        <v>1022555</v>
      </c>
      <c r="O17" s="24">
        <v>17048</v>
      </c>
      <c r="P17" s="24">
        <v>765227</v>
      </c>
      <c r="Q17" s="24">
        <v>304046</v>
      </c>
      <c r="R17" s="24">
        <v>1086321</v>
      </c>
      <c r="S17" s="24">
        <v>203599</v>
      </c>
      <c r="T17" s="24">
        <v>2520</v>
      </c>
      <c r="U17" s="24">
        <v>15392</v>
      </c>
      <c r="V17" s="24">
        <v>221511</v>
      </c>
      <c r="W17" s="24">
        <v>2916780</v>
      </c>
      <c r="X17" s="24">
        <v>2397108</v>
      </c>
      <c r="Y17" s="24">
        <v>519672</v>
      </c>
      <c r="Z17" s="6">
        <v>21.68</v>
      </c>
      <c r="AA17" s="22">
        <v>2397108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219647833</v>
      </c>
      <c r="D19" s="19">
        <f>SUM(D20:D23)</f>
        <v>0</v>
      </c>
      <c r="E19" s="20">
        <f t="shared" si="3"/>
        <v>231120228</v>
      </c>
      <c r="F19" s="21">
        <f t="shared" si="3"/>
        <v>269464340</v>
      </c>
      <c r="G19" s="21">
        <f t="shared" si="3"/>
        <v>16153952</v>
      </c>
      <c r="H19" s="21">
        <f t="shared" si="3"/>
        <v>17357457</v>
      </c>
      <c r="I19" s="21">
        <f t="shared" si="3"/>
        <v>16603625</v>
      </c>
      <c r="J19" s="21">
        <f t="shared" si="3"/>
        <v>50115034</v>
      </c>
      <c r="K19" s="21">
        <f t="shared" si="3"/>
        <v>16248052</v>
      </c>
      <c r="L19" s="21">
        <f t="shared" si="3"/>
        <v>16035354</v>
      </c>
      <c r="M19" s="21">
        <f t="shared" si="3"/>
        <v>17384831</v>
      </c>
      <c r="N19" s="21">
        <f t="shared" si="3"/>
        <v>49668237</v>
      </c>
      <c r="O19" s="21">
        <f t="shared" si="3"/>
        <v>18531742</v>
      </c>
      <c r="P19" s="21">
        <f t="shared" si="3"/>
        <v>21611820</v>
      </c>
      <c r="Q19" s="21">
        <f t="shared" si="3"/>
        <v>16111265</v>
      </c>
      <c r="R19" s="21">
        <f t="shared" si="3"/>
        <v>56254827</v>
      </c>
      <c r="S19" s="21">
        <f t="shared" si="3"/>
        <v>14364563</v>
      </c>
      <c r="T19" s="21">
        <f t="shared" si="3"/>
        <v>18107421</v>
      </c>
      <c r="U19" s="21">
        <f t="shared" si="3"/>
        <v>18212945</v>
      </c>
      <c r="V19" s="21">
        <f t="shared" si="3"/>
        <v>50684929</v>
      </c>
      <c r="W19" s="21">
        <f t="shared" si="3"/>
        <v>206723027</v>
      </c>
      <c r="X19" s="21">
        <f t="shared" si="3"/>
        <v>269464340</v>
      </c>
      <c r="Y19" s="21">
        <f t="shared" si="3"/>
        <v>-62741313</v>
      </c>
      <c r="Z19" s="4">
        <f>+IF(X19&lt;&gt;0,+(Y19/X19)*100,0)</f>
        <v>-23.283716502153865</v>
      </c>
      <c r="AA19" s="19">
        <f>SUM(AA20:AA23)</f>
        <v>269464340</v>
      </c>
    </row>
    <row r="20" spans="1:27" ht="12.75">
      <c r="A20" s="5" t="s">
        <v>46</v>
      </c>
      <c r="B20" s="3"/>
      <c r="C20" s="22">
        <v>134789275</v>
      </c>
      <c r="D20" s="22"/>
      <c r="E20" s="23">
        <v>157487880</v>
      </c>
      <c r="F20" s="24">
        <v>176828924</v>
      </c>
      <c r="G20" s="24">
        <v>11342819</v>
      </c>
      <c r="H20" s="24">
        <v>12989659</v>
      </c>
      <c r="I20" s="24">
        <v>12604385</v>
      </c>
      <c r="J20" s="24">
        <v>36936863</v>
      </c>
      <c r="K20" s="24">
        <v>12621916</v>
      </c>
      <c r="L20" s="24">
        <v>12211416</v>
      </c>
      <c r="M20" s="24">
        <v>12695743</v>
      </c>
      <c r="N20" s="24">
        <v>37529075</v>
      </c>
      <c r="O20" s="24">
        <v>14186942</v>
      </c>
      <c r="P20" s="24">
        <v>17805736</v>
      </c>
      <c r="Q20" s="24">
        <v>12076409</v>
      </c>
      <c r="R20" s="24">
        <v>44069087</v>
      </c>
      <c r="S20" s="24">
        <v>10357426</v>
      </c>
      <c r="T20" s="24">
        <v>14187690</v>
      </c>
      <c r="U20" s="24">
        <v>13647119</v>
      </c>
      <c r="V20" s="24">
        <v>38192235</v>
      </c>
      <c r="W20" s="24">
        <v>156727260</v>
      </c>
      <c r="X20" s="24">
        <v>176828924</v>
      </c>
      <c r="Y20" s="24">
        <v>-20101664</v>
      </c>
      <c r="Z20" s="6">
        <v>-11.37</v>
      </c>
      <c r="AA20" s="22">
        <v>176828924</v>
      </c>
    </row>
    <row r="21" spans="1:27" ht="12.75">
      <c r="A21" s="5" t="s">
        <v>47</v>
      </c>
      <c r="B21" s="3"/>
      <c r="C21" s="22">
        <v>63617100</v>
      </c>
      <c r="D21" s="22"/>
      <c r="E21" s="23">
        <v>39506400</v>
      </c>
      <c r="F21" s="24">
        <v>45573632</v>
      </c>
      <c r="G21" s="24">
        <v>2883053</v>
      </c>
      <c r="H21" s="24">
        <v>2508379</v>
      </c>
      <c r="I21" s="24">
        <v>2123410</v>
      </c>
      <c r="J21" s="24">
        <v>7514842</v>
      </c>
      <c r="K21" s="24">
        <v>1769995</v>
      </c>
      <c r="L21" s="24">
        <v>1952668</v>
      </c>
      <c r="M21" s="24">
        <v>2735872</v>
      </c>
      <c r="N21" s="24">
        <v>6458535</v>
      </c>
      <c r="O21" s="24">
        <v>2464182</v>
      </c>
      <c r="P21" s="24">
        <v>1927695</v>
      </c>
      <c r="Q21" s="24">
        <v>2183053</v>
      </c>
      <c r="R21" s="24">
        <v>6574930</v>
      </c>
      <c r="S21" s="24">
        <v>2137316</v>
      </c>
      <c r="T21" s="24">
        <v>1973333</v>
      </c>
      <c r="U21" s="24">
        <v>2782168</v>
      </c>
      <c r="V21" s="24">
        <v>6892817</v>
      </c>
      <c r="W21" s="24">
        <v>27441124</v>
      </c>
      <c r="X21" s="24">
        <v>45573632</v>
      </c>
      <c r="Y21" s="24">
        <v>-18132508</v>
      </c>
      <c r="Z21" s="6">
        <v>-39.79</v>
      </c>
      <c r="AA21" s="22">
        <v>45573632</v>
      </c>
    </row>
    <row r="22" spans="1:27" ht="12.75">
      <c r="A22" s="5" t="s">
        <v>48</v>
      </c>
      <c r="B22" s="3"/>
      <c r="C22" s="25">
        <v>9872889</v>
      </c>
      <c r="D22" s="25"/>
      <c r="E22" s="26">
        <v>17868696</v>
      </c>
      <c r="F22" s="27">
        <v>27781768</v>
      </c>
      <c r="G22" s="27">
        <v>916865</v>
      </c>
      <c r="H22" s="27">
        <v>857714</v>
      </c>
      <c r="I22" s="27">
        <v>866049</v>
      </c>
      <c r="J22" s="27">
        <v>2640628</v>
      </c>
      <c r="K22" s="27">
        <v>846292</v>
      </c>
      <c r="L22" s="27">
        <v>863471</v>
      </c>
      <c r="M22" s="27">
        <v>942632</v>
      </c>
      <c r="N22" s="27">
        <v>2652395</v>
      </c>
      <c r="O22" s="27">
        <v>883568</v>
      </c>
      <c r="P22" s="27">
        <v>868107</v>
      </c>
      <c r="Q22" s="27">
        <v>856819</v>
      </c>
      <c r="R22" s="27">
        <v>2608494</v>
      </c>
      <c r="S22" s="27">
        <v>860766</v>
      </c>
      <c r="T22" s="27">
        <v>939063</v>
      </c>
      <c r="U22" s="27">
        <v>902946</v>
      </c>
      <c r="V22" s="27">
        <v>2702775</v>
      </c>
      <c r="W22" s="27">
        <v>10604292</v>
      </c>
      <c r="X22" s="27">
        <v>27781768</v>
      </c>
      <c r="Y22" s="27">
        <v>-17177476</v>
      </c>
      <c r="Z22" s="7">
        <v>-61.83</v>
      </c>
      <c r="AA22" s="25">
        <v>27781768</v>
      </c>
    </row>
    <row r="23" spans="1:27" ht="12.75">
      <c r="A23" s="5" t="s">
        <v>49</v>
      </c>
      <c r="B23" s="3"/>
      <c r="C23" s="22">
        <v>11368569</v>
      </c>
      <c r="D23" s="22"/>
      <c r="E23" s="23">
        <v>16257252</v>
      </c>
      <c r="F23" s="24">
        <v>19280016</v>
      </c>
      <c r="G23" s="24">
        <v>1011215</v>
      </c>
      <c r="H23" s="24">
        <v>1001705</v>
      </c>
      <c r="I23" s="24">
        <v>1009781</v>
      </c>
      <c r="J23" s="24">
        <v>3022701</v>
      </c>
      <c r="K23" s="24">
        <v>1009849</v>
      </c>
      <c r="L23" s="24">
        <v>1007799</v>
      </c>
      <c r="M23" s="24">
        <v>1010584</v>
      </c>
      <c r="N23" s="24">
        <v>3028232</v>
      </c>
      <c r="O23" s="24">
        <v>997050</v>
      </c>
      <c r="P23" s="24">
        <v>1010282</v>
      </c>
      <c r="Q23" s="24">
        <v>994984</v>
      </c>
      <c r="R23" s="24">
        <v>3002316</v>
      </c>
      <c r="S23" s="24">
        <v>1009055</v>
      </c>
      <c r="T23" s="24">
        <v>1007335</v>
      </c>
      <c r="U23" s="24">
        <v>880712</v>
      </c>
      <c r="V23" s="24">
        <v>2897102</v>
      </c>
      <c r="W23" s="24">
        <v>11950351</v>
      </c>
      <c r="X23" s="24">
        <v>19280016</v>
      </c>
      <c r="Y23" s="24">
        <v>-7329665</v>
      </c>
      <c r="Z23" s="6">
        <v>-38.02</v>
      </c>
      <c r="AA23" s="22">
        <v>19280016</v>
      </c>
    </row>
    <row r="24" spans="1:27" ht="12.75">
      <c r="A24" s="2" t="s">
        <v>50</v>
      </c>
      <c r="B24" s="8" t="s">
        <v>51</v>
      </c>
      <c r="C24" s="19">
        <v>15964760</v>
      </c>
      <c r="D24" s="19"/>
      <c r="E24" s="20">
        <v>8242776</v>
      </c>
      <c r="F24" s="21">
        <v>18968279</v>
      </c>
      <c r="G24" s="21"/>
      <c r="H24" s="21"/>
      <c r="I24" s="21"/>
      <c r="J24" s="21"/>
      <c r="K24" s="21"/>
      <c r="L24" s="21">
        <v>3122473</v>
      </c>
      <c r="M24" s="21"/>
      <c r="N24" s="21">
        <v>3122473</v>
      </c>
      <c r="O24" s="21"/>
      <c r="P24" s="21"/>
      <c r="Q24" s="21"/>
      <c r="R24" s="21"/>
      <c r="S24" s="21"/>
      <c r="T24" s="21"/>
      <c r="U24" s="21"/>
      <c r="V24" s="21"/>
      <c r="W24" s="21">
        <v>3122473</v>
      </c>
      <c r="X24" s="21">
        <v>18968279</v>
      </c>
      <c r="Y24" s="21">
        <v>-15845806</v>
      </c>
      <c r="Z24" s="4">
        <v>-83.54</v>
      </c>
      <c r="AA24" s="19">
        <v>18968279</v>
      </c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682479256</v>
      </c>
      <c r="D25" s="40">
        <f>+D5+D9+D15+D19+D24</f>
        <v>0</v>
      </c>
      <c r="E25" s="41">
        <f t="shared" si="4"/>
        <v>686325696</v>
      </c>
      <c r="F25" s="42">
        <f t="shared" si="4"/>
        <v>759521896</v>
      </c>
      <c r="G25" s="42">
        <f t="shared" si="4"/>
        <v>149316416</v>
      </c>
      <c r="H25" s="42">
        <f t="shared" si="4"/>
        <v>29122033</v>
      </c>
      <c r="I25" s="42">
        <f t="shared" si="4"/>
        <v>25434506</v>
      </c>
      <c r="J25" s="42">
        <f t="shared" si="4"/>
        <v>203872955</v>
      </c>
      <c r="K25" s="42">
        <f t="shared" si="4"/>
        <v>25191170</v>
      </c>
      <c r="L25" s="42">
        <f t="shared" si="4"/>
        <v>29063864</v>
      </c>
      <c r="M25" s="42">
        <f t="shared" si="4"/>
        <v>103127480</v>
      </c>
      <c r="N25" s="42">
        <f t="shared" si="4"/>
        <v>157382514</v>
      </c>
      <c r="O25" s="42">
        <f t="shared" si="4"/>
        <v>51139824</v>
      </c>
      <c r="P25" s="42">
        <f t="shared" si="4"/>
        <v>31436950</v>
      </c>
      <c r="Q25" s="42">
        <f t="shared" si="4"/>
        <v>98909679</v>
      </c>
      <c r="R25" s="42">
        <f t="shared" si="4"/>
        <v>181486453</v>
      </c>
      <c r="S25" s="42">
        <f t="shared" si="4"/>
        <v>23176032</v>
      </c>
      <c r="T25" s="42">
        <f t="shared" si="4"/>
        <v>25881626</v>
      </c>
      <c r="U25" s="42">
        <f t="shared" si="4"/>
        <v>27095842</v>
      </c>
      <c r="V25" s="42">
        <f t="shared" si="4"/>
        <v>76153500</v>
      </c>
      <c r="W25" s="42">
        <f t="shared" si="4"/>
        <v>618895422</v>
      </c>
      <c r="X25" s="42">
        <f t="shared" si="4"/>
        <v>759521896</v>
      </c>
      <c r="Y25" s="42">
        <f t="shared" si="4"/>
        <v>-140626474</v>
      </c>
      <c r="Z25" s="43">
        <f>+IF(X25&lt;&gt;0,+(Y25/X25)*100,0)</f>
        <v>-18.51513099761906</v>
      </c>
      <c r="AA25" s="40">
        <f>+AA5+AA9+AA15+AA19+AA24</f>
        <v>759521896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199619882</v>
      </c>
      <c r="D28" s="19">
        <f>SUM(D29:D31)</f>
        <v>0</v>
      </c>
      <c r="E28" s="20">
        <f t="shared" si="5"/>
        <v>231649176</v>
      </c>
      <c r="F28" s="21">
        <f t="shared" si="5"/>
        <v>314053136</v>
      </c>
      <c r="G28" s="21">
        <f t="shared" si="5"/>
        <v>10431930</v>
      </c>
      <c r="H28" s="21">
        <f t="shared" si="5"/>
        <v>17275169</v>
      </c>
      <c r="I28" s="21">
        <f t="shared" si="5"/>
        <v>3674634</v>
      </c>
      <c r="J28" s="21">
        <f t="shared" si="5"/>
        <v>31381733</v>
      </c>
      <c r="K28" s="21">
        <f t="shared" si="5"/>
        <v>18493930</v>
      </c>
      <c r="L28" s="21">
        <f t="shared" si="5"/>
        <v>20336154</v>
      </c>
      <c r="M28" s="21">
        <f t="shared" si="5"/>
        <v>13224000</v>
      </c>
      <c r="N28" s="21">
        <f t="shared" si="5"/>
        <v>52054084</v>
      </c>
      <c r="O28" s="21">
        <f t="shared" si="5"/>
        <v>16334372</v>
      </c>
      <c r="P28" s="21">
        <f t="shared" si="5"/>
        <v>6549397</v>
      </c>
      <c r="Q28" s="21">
        <f t="shared" si="5"/>
        <v>17698390</v>
      </c>
      <c r="R28" s="21">
        <f t="shared" si="5"/>
        <v>40582159</v>
      </c>
      <c r="S28" s="21">
        <f t="shared" si="5"/>
        <v>12708475</v>
      </c>
      <c r="T28" s="21">
        <f t="shared" si="5"/>
        <v>14155970</v>
      </c>
      <c r="U28" s="21">
        <f t="shared" si="5"/>
        <v>22466001</v>
      </c>
      <c r="V28" s="21">
        <f t="shared" si="5"/>
        <v>49330446</v>
      </c>
      <c r="W28" s="21">
        <f t="shared" si="5"/>
        <v>173348422</v>
      </c>
      <c r="X28" s="21">
        <f t="shared" si="5"/>
        <v>314053136</v>
      </c>
      <c r="Y28" s="21">
        <f t="shared" si="5"/>
        <v>-140704714</v>
      </c>
      <c r="Z28" s="4">
        <f>+IF(X28&lt;&gt;0,+(Y28/X28)*100,0)</f>
        <v>-44.802836804024146</v>
      </c>
      <c r="AA28" s="19">
        <f>SUM(AA29:AA31)</f>
        <v>314053136</v>
      </c>
    </row>
    <row r="29" spans="1:27" ht="12.75">
      <c r="A29" s="5" t="s">
        <v>32</v>
      </c>
      <c r="B29" s="3"/>
      <c r="C29" s="22">
        <v>58259155</v>
      </c>
      <c r="D29" s="22"/>
      <c r="E29" s="23">
        <v>131293272</v>
      </c>
      <c r="F29" s="24">
        <v>192906274</v>
      </c>
      <c r="G29" s="24">
        <v>666263</v>
      </c>
      <c r="H29" s="24">
        <v>5457789</v>
      </c>
      <c r="I29" s="24">
        <v>916676</v>
      </c>
      <c r="J29" s="24">
        <v>7040728</v>
      </c>
      <c r="K29" s="24">
        <v>5625218</v>
      </c>
      <c r="L29" s="24">
        <v>3055428</v>
      </c>
      <c r="M29" s="24">
        <v>3874729</v>
      </c>
      <c r="N29" s="24">
        <v>12555375</v>
      </c>
      <c r="O29" s="24">
        <v>4765735</v>
      </c>
      <c r="P29" s="24">
        <v>3499948</v>
      </c>
      <c r="Q29" s="24">
        <v>5887218</v>
      </c>
      <c r="R29" s="24">
        <v>14152901</v>
      </c>
      <c r="S29" s="24">
        <v>3148086</v>
      </c>
      <c r="T29" s="24">
        <v>3253986</v>
      </c>
      <c r="U29" s="24">
        <v>7681495</v>
      </c>
      <c r="V29" s="24">
        <v>14083567</v>
      </c>
      <c r="W29" s="24">
        <v>47832571</v>
      </c>
      <c r="X29" s="24">
        <v>192906274</v>
      </c>
      <c r="Y29" s="24">
        <v>-145073703</v>
      </c>
      <c r="Z29" s="6">
        <v>-75.2</v>
      </c>
      <c r="AA29" s="22">
        <v>192906274</v>
      </c>
    </row>
    <row r="30" spans="1:27" ht="12.75">
      <c r="A30" s="5" t="s">
        <v>33</v>
      </c>
      <c r="B30" s="3"/>
      <c r="C30" s="25">
        <v>141137093</v>
      </c>
      <c r="D30" s="25"/>
      <c r="E30" s="26">
        <v>100121976</v>
      </c>
      <c r="F30" s="27">
        <v>120705934</v>
      </c>
      <c r="G30" s="27">
        <v>9765667</v>
      </c>
      <c r="H30" s="27">
        <v>11776765</v>
      </c>
      <c r="I30" s="27">
        <v>2757384</v>
      </c>
      <c r="J30" s="27">
        <v>24299816</v>
      </c>
      <c r="K30" s="27">
        <v>12791920</v>
      </c>
      <c r="L30" s="27">
        <v>17277977</v>
      </c>
      <c r="M30" s="27">
        <v>9312127</v>
      </c>
      <c r="N30" s="27">
        <v>39382024</v>
      </c>
      <c r="O30" s="27">
        <v>11564462</v>
      </c>
      <c r="P30" s="27">
        <v>2984461</v>
      </c>
      <c r="Q30" s="27">
        <v>11737335</v>
      </c>
      <c r="R30" s="27">
        <v>26286258</v>
      </c>
      <c r="S30" s="27">
        <v>9532523</v>
      </c>
      <c r="T30" s="27">
        <v>10899235</v>
      </c>
      <c r="U30" s="27">
        <v>14772129</v>
      </c>
      <c r="V30" s="27">
        <v>35203887</v>
      </c>
      <c r="W30" s="27">
        <v>125171985</v>
      </c>
      <c r="X30" s="27">
        <v>120705934</v>
      </c>
      <c r="Y30" s="27">
        <v>4466051</v>
      </c>
      <c r="Z30" s="7">
        <v>3.7</v>
      </c>
      <c r="AA30" s="25">
        <v>120705934</v>
      </c>
    </row>
    <row r="31" spans="1:27" ht="12.75">
      <c r="A31" s="5" t="s">
        <v>34</v>
      </c>
      <c r="B31" s="3"/>
      <c r="C31" s="22">
        <v>223634</v>
      </c>
      <c r="D31" s="22"/>
      <c r="E31" s="23">
        <v>233928</v>
      </c>
      <c r="F31" s="24">
        <v>440928</v>
      </c>
      <c r="G31" s="24"/>
      <c r="H31" s="24">
        <v>40615</v>
      </c>
      <c r="I31" s="24">
        <v>574</v>
      </c>
      <c r="J31" s="24">
        <v>41189</v>
      </c>
      <c r="K31" s="24">
        <v>76792</v>
      </c>
      <c r="L31" s="24">
        <v>2749</v>
      </c>
      <c r="M31" s="24">
        <v>37144</v>
      </c>
      <c r="N31" s="24">
        <v>116685</v>
      </c>
      <c r="O31" s="24">
        <v>4175</v>
      </c>
      <c r="P31" s="24">
        <v>64988</v>
      </c>
      <c r="Q31" s="24">
        <v>73837</v>
      </c>
      <c r="R31" s="24">
        <v>143000</v>
      </c>
      <c r="S31" s="24">
        <v>27866</v>
      </c>
      <c r="T31" s="24">
        <v>2749</v>
      </c>
      <c r="U31" s="24">
        <v>12377</v>
      </c>
      <c r="V31" s="24">
        <v>42992</v>
      </c>
      <c r="W31" s="24">
        <v>343866</v>
      </c>
      <c r="X31" s="24">
        <v>440928</v>
      </c>
      <c r="Y31" s="24">
        <v>-97062</v>
      </c>
      <c r="Z31" s="6">
        <v>-22.01</v>
      </c>
      <c r="AA31" s="22">
        <v>440928</v>
      </c>
    </row>
    <row r="32" spans="1:27" ht="12.75">
      <c r="A32" s="2" t="s">
        <v>35</v>
      </c>
      <c r="B32" s="3"/>
      <c r="C32" s="19">
        <f aca="true" t="shared" si="6" ref="C32:Y32">SUM(C33:C37)</f>
        <v>66171219</v>
      </c>
      <c r="D32" s="19">
        <f>SUM(D33:D37)</f>
        <v>0</v>
      </c>
      <c r="E32" s="20">
        <f t="shared" si="6"/>
        <v>46800540</v>
      </c>
      <c r="F32" s="21">
        <f t="shared" si="6"/>
        <v>51412175</v>
      </c>
      <c r="G32" s="21">
        <f t="shared" si="6"/>
        <v>1343507</v>
      </c>
      <c r="H32" s="21">
        <f t="shared" si="6"/>
        <v>6072993</v>
      </c>
      <c r="I32" s="21">
        <f t="shared" si="6"/>
        <v>226071</v>
      </c>
      <c r="J32" s="21">
        <f t="shared" si="6"/>
        <v>7642571</v>
      </c>
      <c r="K32" s="21">
        <f t="shared" si="6"/>
        <v>6509066</v>
      </c>
      <c r="L32" s="21">
        <f t="shared" si="6"/>
        <v>3326680</v>
      </c>
      <c r="M32" s="21">
        <f t="shared" si="6"/>
        <v>4117501</v>
      </c>
      <c r="N32" s="21">
        <f t="shared" si="6"/>
        <v>13953247</v>
      </c>
      <c r="O32" s="21">
        <f t="shared" si="6"/>
        <v>4323523</v>
      </c>
      <c r="P32" s="21">
        <f t="shared" si="6"/>
        <v>2164628</v>
      </c>
      <c r="Q32" s="21">
        <f t="shared" si="6"/>
        <v>6224520</v>
      </c>
      <c r="R32" s="21">
        <f t="shared" si="6"/>
        <v>12712671</v>
      </c>
      <c r="S32" s="21">
        <f t="shared" si="6"/>
        <v>3879993</v>
      </c>
      <c r="T32" s="21">
        <f t="shared" si="6"/>
        <v>4377192</v>
      </c>
      <c r="U32" s="21">
        <f t="shared" si="6"/>
        <v>4548548</v>
      </c>
      <c r="V32" s="21">
        <f t="shared" si="6"/>
        <v>12805733</v>
      </c>
      <c r="W32" s="21">
        <f t="shared" si="6"/>
        <v>47114222</v>
      </c>
      <c r="X32" s="21">
        <f t="shared" si="6"/>
        <v>51412175</v>
      </c>
      <c r="Y32" s="21">
        <f t="shared" si="6"/>
        <v>-4297953</v>
      </c>
      <c r="Z32" s="4">
        <f>+IF(X32&lt;&gt;0,+(Y32/X32)*100,0)</f>
        <v>-8.359796098881247</v>
      </c>
      <c r="AA32" s="19">
        <f>SUM(AA33:AA37)</f>
        <v>51412175</v>
      </c>
    </row>
    <row r="33" spans="1:27" ht="12.75">
      <c r="A33" s="5" t="s">
        <v>36</v>
      </c>
      <c r="B33" s="3"/>
      <c r="C33" s="22">
        <v>21595279</v>
      </c>
      <c r="D33" s="22"/>
      <c r="E33" s="23">
        <v>15369960</v>
      </c>
      <c r="F33" s="24">
        <v>19193323</v>
      </c>
      <c r="G33" s="24">
        <v>1337533</v>
      </c>
      <c r="H33" s="24">
        <v>2121607</v>
      </c>
      <c r="I33" s="24">
        <v>91590</v>
      </c>
      <c r="J33" s="24">
        <v>3550730</v>
      </c>
      <c r="K33" s="24">
        <v>2146907</v>
      </c>
      <c r="L33" s="24">
        <v>502607</v>
      </c>
      <c r="M33" s="24">
        <v>1742290</v>
      </c>
      <c r="N33" s="24">
        <v>4391804</v>
      </c>
      <c r="O33" s="24">
        <v>1809019</v>
      </c>
      <c r="P33" s="24">
        <v>1349070</v>
      </c>
      <c r="Q33" s="24">
        <v>2122970</v>
      </c>
      <c r="R33" s="24">
        <v>5281059</v>
      </c>
      <c r="S33" s="24">
        <v>1718505</v>
      </c>
      <c r="T33" s="24">
        <v>1989351</v>
      </c>
      <c r="U33" s="24">
        <v>1749708</v>
      </c>
      <c r="V33" s="24">
        <v>5457564</v>
      </c>
      <c r="W33" s="24">
        <v>18681157</v>
      </c>
      <c r="X33" s="24">
        <v>19193323</v>
      </c>
      <c r="Y33" s="24">
        <v>-512166</v>
      </c>
      <c r="Z33" s="6">
        <v>-2.67</v>
      </c>
      <c r="AA33" s="22">
        <v>19193323</v>
      </c>
    </row>
    <row r="34" spans="1:27" ht="12.75">
      <c r="A34" s="5" t="s">
        <v>37</v>
      </c>
      <c r="B34" s="3"/>
      <c r="C34" s="22">
        <v>10021742</v>
      </c>
      <c r="D34" s="22"/>
      <c r="E34" s="23">
        <v>7988784</v>
      </c>
      <c r="F34" s="24">
        <v>8592656</v>
      </c>
      <c r="G34" s="24">
        <v>463</v>
      </c>
      <c r="H34" s="24">
        <v>1054449</v>
      </c>
      <c r="I34" s="24">
        <v>30328</v>
      </c>
      <c r="J34" s="24">
        <v>1085240</v>
      </c>
      <c r="K34" s="24">
        <v>937700</v>
      </c>
      <c r="L34" s="24">
        <v>1011993</v>
      </c>
      <c r="M34" s="24">
        <v>748005</v>
      </c>
      <c r="N34" s="24">
        <v>2697698</v>
      </c>
      <c r="O34" s="24">
        <v>941240</v>
      </c>
      <c r="P34" s="24">
        <v>101259</v>
      </c>
      <c r="Q34" s="24">
        <v>955443</v>
      </c>
      <c r="R34" s="24">
        <v>1997942</v>
      </c>
      <c r="S34" s="24">
        <v>432600</v>
      </c>
      <c r="T34" s="24">
        <v>502196</v>
      </c>
      <c r="U34" s="24">
        <v>434698</v>
      </c>
      <c r="V34" s="24">
        <v>1369494</v>
      </c>
      <c r="W34" s="24">
        <v>7150374</v>
      </c>
      <c r="X34" s="24">
        <v>8592656</v>
      </c>
      <c r="Y34" s="24">
        <v>-1442282</v>
      </c>
      <c r="Z34" s="6">
        <v>-16.79</v>
      </c>
      <c r="AA34" s="22">
        <v>8592656</v>
      </c>
    </row>
    <row r="35" spans="1:27" ht="12.75">
      <c r="A35" s="5" t="s">
        <v>38</v>
      </c>
      <c r="B35" s="3"/>
      <c r="C35" s="22">
        <v>34403241</v>
      </c>
      <c r="D35" s="22"/>
      <c r="E35" s="23">
        <v>22812696</v>
      </c>
      <c r="F35" s="24">
        <v>22997096</v>
      </c>
      <c r="G35" s="24">
        <v>5511</v>
      </c>
      <c r="H35" s="24">
        <v>2896937</v>
      </c>
      <c r="I35" s="24">
        <v>104153</v>
      </c>
      <c r="J35" s="24">
        <v>3006601</v>
      </c>
      <c r="K35" s="24">
        <v>3424459</v>
      </c>
      <c r="L35" s="24">
        <v>1671938</v>
      </c>
      <c r="M35" s="24">
        <v>1627206</v>
      </c>
      <c r="N35" s="24">
        <v>6723603</v>
      </c>
      <c r="O35" s="24">
        <v>1573264</v>
      </c>
      <c r="P35" s="24">
        <v>714299</v>
      </c>
      <c r="Q35" s="24">
        <v>3131215</v>
      </c>
      <c r="R35" s="24">
        <v>5418778</v>
      </c>
      <c r="S35" s="24">
        <v>1703771</v>
      </c>
      <c r="T35" s="24">
        <v>1878455</v>
      </c>
      <c r="U35" s="24">
        <v>2361163</v>
      </c>
      <c r="V35" s="24">
        <v>5943389</v>
      </c>
      <c r="W35" s="24">
        <v>21092371</v>
      </c>
      <c r="X35" s="24">
        <v>22997096</v>
      </c>
      <c r="Y35" s="24">
        <v>-1904725</v>
      </c>
      <c r="Z35" s="6">
        <v>-8.28</v>
      </c>
      <c r="AA35" s="22">
        <v>22997096</v>
      </c>
    </row>
    <row r="36" spans="1:27" ht="12.75">
      <c r="A36" s="5" t="s">
        <v>39</v>
      </c>
      <c r="B36" s="3"/>
      <c r="C36" s="22">
        <v>150957</v>
      </c>
      <c r="D36" s="22"/>
      <c r="E36" s="23">
        <v>629100</v>
      </c>
      <c r="F36" s="24">
        <v>629100</v>
      </c>
      <c r="G36" s="24"/>
      <c r="H36" s="24"/>
      <c r="I36" s="24"/>
      <c r="J36" s="24"/>
      <c r="K36" s="24"/>
      <c r="L36" s="24">
        <v>140142</v>
      </c>
      <c r="M36" s="24"/>
      <c r="N36" s="24">
        <v>140142</v>
      </c>
      <c r="O36" s="24"/>
      <c r="P36" s="24"/>
      <c r="Q36" s="24">
        <v>14892</v>
      </c>
      <c r="R36" s="24">
        <v>14892</v>
      </c>
      <c r="S36" s="24">
        <v>25117</v>
      </c>
      <c r="T36" s="24">
        <v>7190</v>
      </c>
      <c r="U36" s="24">
        <v>2979</v>
      </c>
      <c r="V36" s="24">
        <v>35286</v>
      </c>
      <c r="W36" s="24">
        <v>190320</v>
      </c>
      <c r="X36" s="24">
        <v>629100</v>
      </c>
      <c r="Y36" s="24">
        <v>-438780</v>
      </c>
      <c r="Z36" s="6">
        <v>-69.75</v>
      </c>
      <c r="AA36" s="22">
        <v>629100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163932546</v>
      </c>
      <c r="D38" s="19">
        <f>SUM(D39:D41)</f>
        <v>0</v>
      </c>
      <c r="E38" s="20">
        <f t="shared" si="7"/>
        <v>94436904</v>
      </c>
      <c r="F38" s="21">
        <f t="shared" si="7"/>
        <v>116359183</v>
      </c>
      <c r="G38" s="21">
        <f t="shared" si="7"/>
        <v>53637</v>
      </c>
      <c r="H38" s="21">
        <f t="shared" si="7"/>
        <v>4415546</v>
      </c>
      <c r="I38" s="21">
        <f t="shared" si="7"/>
        <v>151804</v>
      </c>
      <c r="J38" s="21">
        <f t="shared" si="7"/>
        <v>4620987</v>
      </c>
      <c r="K38" s="21">
        <f t="shared" si="7"/>
        <v>4600951</v>
      </c>
      <c r="L38" s="21">
        <f t="shared" si="7"/>
        <v>2821273</v>
      </c>
      <c r="M38" s="21">
        <f t="shared" si="7"/>
        <v>4338965</v>
      </c>
      <c r="N38" s="21">
        <f t="shared" si="7"/>
        <v>11761189</v>
      </c>
      <c r="O38" s="21">
        <f t="shared" si="7"/>
        <v>2771955</v>
      </c>
      <c r="P38" s="21">
        <f t="shared" si="7"/>
        <v>144429</v>
      </c>
      <c r="Q38" s="21">
        <f t="shared" si="7"/>
        <v>5166325</v>
      </c>
      <c r="R38" s="21">
        <f t="shared" si="7"/>
        <v>8082709</v>
      </c>
      <c r="S38" s="21">
        <f t="shared" si="7"/>
        <v>1850286</v>
      </c>
      <c r="T38" s="21">
        <f t="shared" si="7"/>
        <v>2238771</v>
      </c>
      <c r="U38" s="21">
        <f t="shared" si="7"/>
        <v>8968627</v>
      </c>
      <c r="V38" s="21">
        <f t="shared" si="7"/>
        <v>13057684</v>
      </c>
      <c r="W38" s="21">
        <f t="shared" si="7"/>
        <v>37522569</v>
      </c>
      <c r="X38" s="21">
        <f t="shared" si="7"/>
        <v>116359183</v>
      </c>
      <c r="Y38" s="21">
        <f t="shared" si="7"/>
        <v>-78836614</v>
      </c>
      <c r="Z38" s="4">
        <f>+IF(X38&lt;&gt;0,+(Y38/X38)*100,0)</f>
        <v>-67.75280813032178</v>
      </c>
      <c r="AA38" s="19">
        <f>SUM(AA39:AA41)</f>
        <v>116359183</v>
      </c>
    </row>
    <row r="39" spans="1:27" ht="12.75">
      <c r="A39" s="5" t="s">
        <v>42</v>
      </c>
      <c r="B39" s="3"/>
      <c r="C39" s="22">
        <v>10954204</v>
      </c>
      <c r="D39" s="22"/>
      <c r="E39" s="23">
        <v>65260848</v>
      </c>
      <c r="F39" s="24">
        <v>93950428</v>
      </c>
      <c r="G39" s="24">
        <v>11609</v>
      </c>
      <c r="H39" s="24">
        <v>1723572</v>
      </c>
      <c r="I39" s="24">
        <v>9687</v>
      </c>
      <c r="J39" s="24">
        <v>1744868</v>
      </c>
      <c r="K39" s="24">
        <v>1767240</v>
      </c>
      <c r="L39" s="24">
        <v>753197</v>
      </c>
      <c r="M39" s="24">
        <v>930667</v>
      </c>
      <c r="N39" s="24">
        <v>3451104</v>
      </c>
      <c r="O39" s="24">
        <v>977627</v>
      </c>
      <c r="P39" s="24">
        <v>-85780</v>
      </c>
      <c r="Q39" s="24">
        <v>1529837</v>
      </c>
      <c r="R39" s="24">
        <v>2421684</v>
      </c>
      <c r="S39" s="24">
        <v>730793</v>
      </c>
      <c r="T39" s="24">
        <v>902536</v>
      </c>
      <c r="U39" s="24">
        <v>1378598</v>
      </c>
      <c r="V39" s="24">
        <v>3011927</v>
      </c>
      <c r="W39" s="24">
        <v>10629583</v>
      </c>
      <c r="X39" s="24">
        <v>93950428</v>
      </c>
      <c r="Y39" s="24">
        <v>-83320845</v>
      </c>
      <c r="Z39" s="6">
        <v>-88.69</v>
      </c>
      <c r="AA39" s="22">
        <v>93950428</v>
      </c>
    </row>
    <row r="40" spans="1:27" ht="12.75">
      <c r="A40" s="5" t="s">
        <v>43</v>
      </c>
      <c r="B40" s="3"/>
      <c r="C40" s="22">
        <v>152978342</v>
      </c>
      <c r="D40" s="22"/>
      <c r="E40" s="23">
        <v>29176056</v>
      </c>
      <c r="F40" s="24">
        <v>22408755</v>
      </c>
      <c r="G40" s="24">
        <v>42028</v>
      </c>
      <c r="H40" s="24">
        <v>2691974</v>
      </c>
      <c r="I40" s="24">
        <v>142117</v>
      </c>
      <c r="J40" s="24">
        <v>2876119</v>
      </c>
      <c r="K40" s="24">
        <v>2833711</v>
      </c>
      <c r="L40" s="24">
        <v>2068076</v>
      </c>
      <c r="M40" s="24">
        <v>3408298</v>
      </c>
      <c r="N40" s="24">
        <v>8310085</v>
      </c>
      <c r="O40" s="24">
        <v>1794328</v>
      </c>
      <c r="P40" s="24">
        <v>230209</v>
      </c>
      <c r="Q40" s="24">
        <v>3636488</v>
      </c>
      <c r="R40" s="24">
        <v>5661025</v>
      </c>
      <c r="S40" s="24">
        <v>1119493</v>
      </c>
      <c r="T40" s="24">
        <v>1336235</v>
      </c>
      <c r="U40" s="24">
        <v>7590029</v>
      </c>
      <c r="V40" s="24">
        <v>10045757</v>
      </c>
      <c r="W40" s="24">
        <v>26892986</v>
      </c>
      <c r="X40" s="24">
        <v>22408755</v>
      </c>
      <c r="Y40" s="24">
        <v>4484231</v>
      </c>
      <c r="Z40" s="6">
        <v>20.01</v>
      </c>
      <c r="AA40" s="22">
        <v>22408755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300301496</v>
      </c>
      <c r="D42" s="19">
        <f>SUM(D43:D46)</f>
        <v>0</v>
      </c>
      <c r="E42" s="20">
        <f t="shared" si="8"/>
        <v>234042756</v>
      </c>
      <c r="F42" s="21">
        <f t="shared" si="8"/>
        <v>251290084</v>
      </c>
      <c r="G42" s="21">
        <f t="shared" si="8"/>
        <v>18758761</v>
      </c>
      <c r="H42" s="21">
        <f t="shared" si="8"/>
        <v>11094723</v>
      </c>
      <c r="I42" s="21">
        <f t="shared" si="8"/>
        <v>2328905</v>
      </c>
      <c r="J42" s="21">
        <f t="shared" si="8"/>
        <v>32182389</v>
      </c>
      <c r="K42" s="21">
        <f t="shared" si="8"/>
        <v>13096117</v>
      </c>
      <c r="L42" s="21">
        <f t="shared" si="8"/>
        <v>21754307</v>
      </c>
      <c r="M42" s="21">
        <f t="shared" si="8"/>
        <v>127015471</v>
      </c>
      <c r="N42" s="21">
        <f t="shared" si="8"/>
        <v>161865895</v>
      </c>
      <c r="O42" s="21">
        <f t="shared" si="8"/>
        <v>-54172701</v>
      </c>
      <c r="P42" s="21">
        <f t="shared" si="8"/>
        <v>13138851</v>
      </c>
      <c r="Q42" s="21">
        <f t="shared" si="8"/>
        <v>18348834</v>
      </c>
      <c r="R42" s="21">
        <f t="shared" si="8"/>
        <v>-22685016</v>
      </c>
      <c r="S42" s="21">
        <f t="shared" si="8"/>
        <v>6164302</v>
      </c>
      <c r="T42" s="21">
        <f t="shared" si="8"/>
        <v>30897353</v>
      </c>
      <c r="U42" s="21">
        <f t="shared" si="8"/>
        <v>44424194</v>
      </c>
      <c r="V42" s="21">
        <f t="shared" si="8"/>
        <v>81485849</v>
      </c>
      <c r="W42" s="21">
        <f t="shared" si="8"/>
        <v>252849117</v>
      </c>
      <c r="X42" s="21">
        <f t="shared" si="8"/>
        <v>251290084</v>
      </c>
      <c r="Y42" s="21">
        <f t="shared" si="8"/>
        <v>1559033</v>
      </c>
      <c r="Z42" s="4">
        <f>+IF(X42&lt;&gt;0,+(Y42/X42)*100,0)</f>
        <v>0.6204116673382146</v>
      </c>
      <c r="AA42" s="19">
        <f>SUM(AA43:AA46)</f>
        <v>251290084</v>
      </c>
    </row>
    <row r="43" spans="1:27" ht="12.75">
      <c r="A43" s="5" t="s">
        <v>46</v>
      </c>
      <c r="B43" s="3"/>
      <c r="C43" s="22">
        <v>206279784</v>
      </c>
      <c r="D43" s="22"/>
      <c r="E43" s="23">
        <v>171221004</v>
      </c>
      <c r="F43" s="24">
        <v>187027230</v>
      </c>
      <c r="G43" s="24">
        <v>18559081</v>
      </c>
      <c r="H43" s="24">
        <v>2506608</v>
      </c>
      <c r="I43" s="24">
        <v>1815478</v>
      </c>
      <c r="J43" s="24">
        <v>22881167</v>
      </c>
      <c r="K43" s="24">
        <v>4621982</v>
      </c>
      <c r="L43" s="24">
        <v>15613799</v>
      </c>
      <c r="M43" s="24">
        <v>119610114</v>
      </c>
      <c r="N43" s="24">
        <v>139845895</v>
      </c>
      <c r="O43" s="24">
        <v>-63266362</v>
      </c>
      <c r="P43" s="24">
        <v>11553670</v>
      </c>
      <c r="Q43" s="24">
        <v>8786049</v>
      </c>
      <c r="R43" s="24">
        <v>-42926643</v>
      </c>
      <c r="S43" s="24">
        <v>1625506</v>
      </c>
      <c r="T43" s="24">
        <v>25678805</v>
      </c>
      <c r="U43" s="24">
        <v>36079237</v>
      </c>
      <c r="V43" s="24">
        <v>63383548</v>
      </c>
      <c r="W43" s="24">
        <v>183183967</v>
      </c>
      <c r="X43" s="24">
        <v>187027230</v>
      </c>
      <c r="Y43" s="24">
        <v>-3843263</v>
      </c>
      <c r="Z43" s="6">
        <v>-2.05</v>
      </c>
      <c r="AA43" s="22">
        <v>187027230</v>
      </c>
    </row>
    <row r="44" spans="1:27" ht="12.75">
      <c r="A44" s="5" t="s">
        <v>47</v>
      </c>
      <c r="B44" s="3"/>
      <c r="C44" s="22">
        <v>51875830</v>
      </c>
      <c r="D44" s="22"/>
      <c r="E44" s="23">
        <v>43923060</v>
      </c>
      <c r="F44" s="24">
        <v>43834289</v>
      </c>
      <c r="G44" s="24">
        <v>637</v>
      </c>
      <c r="H44" s="24">
        <v>6328906</v>
      </c>
      <c r="I44" s="24">
        <v>145658</v>
      </c>
      <c r="J44" s="24">
        <v>6475201</v>
      </c>
      <c r="K44" s="24">
        <v>5759545</v>
      </c>
      <c r="L44" s="24">
        <v>3554468</v>
      </c>
      <c r="M44" s="24">
        <v>5461824</v>
      </c>
      <c r="N44" s="24">
        <v>14775837</v>
      </c>
      <c r="O44" s="24">
        <v>7057082</v>
      </c>
      <c r="P44" s="24">
        <v>534741</v>
      </c>
      <c r="Q44" s="24">
        <v>6754326</v>
      </c>
      <c r="R44" s="24">
        <v>14346149</v>
      </c>
      <c r="S44" s="24">
        <v>3328781</v>
      </c>
      <c r="T44" s="24">
        <v>3560301</v>
      </c>
      <c r="U44" s="24">
        <v>6268936</v>
      </c>
      <c r="V44" s="24">
        <v>13158018</v>
      </c>
      <c r="W44" s="24">
        <v>48755205</v>
      </c>
      <c r="X44" s="24">
        <v>43834289</v>
      </c>
      <c r="Y44" s="24">
        <v>4920916</v>
      </c>
      <c r="Z44" s="6">
        <v>11.23</v>
      </c>
      <c r="AA44" s="22">
        <v>43834289</v>
      </c>
    </row>
    <row r="45" spans="1:27" ht="12.75">
      <c r="A45" s="5" t="s">
        <v>48</v>
      </c>
      <c r="B45" s="3"/>
      <c r="C45" s="25">
        <v>15091950</v>
      </c>
      <c r="D45" s="25"/>
      <c r="E45" s="26">
        <v>3395568</v>
      </c>
      <c r="F45" s="27">
        <v>4239568</v>
      </c>
      <c r="G45" s="27">
        <v>119343</v>
      </c>
      <c r="H45" s="27">
        <v>236492</v>
      </c>
      <c r="I45" s="27">
        <v>123418</v>
      </c>
      <c r="J45" s="27">
        <v>479253</v>
      </c>
      <c r="K45" s="27">
        <v>411814</v>
      </c>
      <c r="L45" s="27">
        <v>535814</v>
      </c>
      <c r="M45" s="27">
        <v>488135</v>
      </c>
      <c r="N45" s="27">
        <v>1435763</v>
      </c>
      <c r="O45" s="27">
        <v>406664</v>
      </c>
      <c r="P45" s="27">
        <v>122813</v>
      </c>
      <c r="Q45" s="27">
        <v>541354</v>
      </c>
      <c r="R45" s="27">
        <v>1070831</v>
      </c>
      <c r="S45" s="27">
        <v>171248</v>
      </c>
      <c r="T45" s="27">
        <v>414897</v>
      </c>
      <c r="U45" s="27">
        <v>774603</v>
      </c>
      <c r="V45" s="27">
        <v>1360748</v>
      </c>
      <c r="W45" s="27">
        <v>4346595</v>
      </c>
      <c r="X45" s="27">
        <v>4239568</v>
      </c>
      <c r="Y45" s="27">
        <v>107027</v>
      </c>
      <c r="Z45" s="7">
        <v>2.52</v>
      </c>
      <c r="AA45" s="25">
        <v>4239568</v>
      </c>
    </row>
    <row r="46" spans="1:27" ht="12.75">
      <c r="A46" s="5" t="s">
        <v>49</v>
      </c>
      <c r="B46" s="3"/>
      <c r="C46" s="22">
        <v>27053932</v>
      </c>
      <c r="D46" s="22"/>
      <c r="E46" s="23">
        <v>15503124</v>
      </c>
      <c r="F46" s="24">
        <v>16188997</v>
      </c>
      <c r="G46" s="24">
        <v>79700</v>
      </c>
      <c r="H46" s="24">
        <v>2022717</v>
      </c>
      <c r="I46" s="24">
        <v>244351</v>
      </c>
      <c r="J46" s="24">
        <v>2346768</v>
      </c>
      <c r="K46" s="24">
        <v>2302776</v>
      </c>
      <c r="L46" s="24">
        <v>2050226</v>
      </c>
      <c r="M46" s="24">
        <v>1455398</v>
      </c>
      <c r="N46" s="24">
        <v>5808400</v>
      </c>
      <c r="O46" s="24">
        <v>1629915</v>
      </c>
      <c r="P46" s="24">
        <v>927627</v>
      </c>
      <c r="Q46" s="24">
        <v>2267105</v>
      </c>
      <c r="R46" s="24">
        <v>4824647</v>
      </c>
      <c r="S46" s="24">
        <v>1038767</v>
      </c>
      <c r="T46" s="24">
        <v>1243350</v>
      </c>
      <c r="U46" s="24">
        <v>1301418</v>
      </c>
      <c r="V46" s="24">
        <v>3583535</v>
      </c>
      <c r="W46" s="24">
        <v>16563350</v>
      </c>
      <c r="X46" s="24">
        <v>16188997</v>
      </c>
      <c r="Y46" s="24">
        <v>374353</v>
      </c>
      <c r="Z46" s="6">
        <v>2.31</v>
      </c>
      <c r="AA46" s="22">
        <v>16188997</v>
      </c>
    </row>
    <row r="47" spans="1:27" ht="12.75">
      <c r="A47" s="2" t="s">
        <v>50</v>
      </c>
      <c r="B47" s="8" t="s">
        <v>51</v>
      </c>
      <c r="C47" s="19">
        <v>50720173</v>
      </c>
      <c r="D47" s="19"/>
      <c r="E47" s="20">
        <v>11727696</v>
      </c>
      <c r="F47" s="21">
        <v>19993096</v>
      </c>
      <c r="G47" s="21">
        <v>191957</v>
      </c>
      <c r="H47" s="21">
        <v>1663492</v>
      </c>
      <c r="I47" s="21">
        <v>2131501</v>
      </c>
      <c r="J47" s="21">
        <v>3986950</v>
      </c>
      <c r="K47" s="21">
        <v>1421403</v>
      </c>
      <c r="L47" s="21">
        <v>5907992</v>
      </c>
      <c r="M47" s="21">
        <v>1695110</v>
      </c>
      <c r="N47" s="21">
        <v>9024505</v>
      </c>
      <c r="O47" s="21">
        <v>724796</v>
      </c>
      <c r="P47" s="21">
        <v>193083</v>
      </c>
      <c r="Q47" s="21">
        <v>1675441</v>
      </c>
      <c r="R47" s="21">
        <v>2593320</v>
      </c>
      <c r="S47" s="21">
        <v>915749</v>
      </c>
      <c r="T47" s="21">
        <v>488993</v>
      </c>
      <c r="U47" s="21">
        <v>1503124</v>
      </c>
      <c r="V47" s="21">
        <v>2907866</v>
      </c>
      <c r="W47" s="21">
        <v>18512641</v>
      </c>
      <c r="X47" s="21">
        <v>19993096</v>
      </c>
      <c r="Y47" s="21">
        <v>-1480455</v>
      </c>
      <c r="Z47" s="4">
        <v>-7.4</v>
      </c>
      <c r="AA47" s="19">
        <v>19993096</v>
      </c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780745316</v>
      </c>
      <c r="D48" s="40">
        <f>+D28+D32+D38+D42+D47</f>
        <v>0</v>
      </c>
      <c r="E48" s="41">
        <f t="shared" si="9"/>
        <v>618657072</v>
      </c>
      <c r="F48" s="42">
        <f t="shared" si="9"/>
        <v>753107674</v>
      </c>
      <c r="G48" s="42">
        <f t="shared" si="9"/>
        <v>30779792</v>
      </c>
      <c r="H48" s="42">
        <f t="shared" si="9"/>
        <v>40521923</v>
      </c>
      <c r="I48" s="42">
        <f t="shared" si="9"/>
        <v>8512915</v>
      </c>
      <c r="J48" s="42">
        <f t="shared" si="9"/>
        <v>79814630</v>
      </c>
      <c r="K48" s="42">
        <f t="shared" si="9"/>
        <v>44121467</v>
      </c>
      <c r="L48" s="42">
        <f t="shared" si="9"/>
        <v>54146406</v>
      </c>
      <c r="M48" s="42">
        <f t="shared" si="9"/>
        <v>150391047</v>
      </c>
      <c r="N48" s="42">
        <f t="shared" si="9"/>
        <v>248658920</v>
      </c>
      <c r="O48" s="42">
        <f t="shared" si="9"/>
        <v>-30018055</v>
      </c>
      <c r="P48" s="42">
        <f t="shared" si="9"/>
        <v>22190388</v>
      </c>
      <c r="Q48" s="42">
        <f t="shared" si="9"/>
        <v>49113510</v>
      </c>
      <c r="R48" s="42">
        <f t="shared" si="9"/>
        <v>41285843</v>
      </c>
      <c r="S48" s="42">
        <f t="shared" si="9"/>
        <v>25518805</v>
      </c>
      <c r="T48" s="42">
        <f t="shared" si="9"/>
        <v>52158279</v>
      </c>
      <c r="U48" s="42">
        <f t="shared" si="9"/>
        <v>81910494</v>
      </c>
      <c r="V48" s="42">
        <f t="shared" si="9"/>
        <v>159587578</v>
      </c>
      <c r="W48" s="42">
        <f t="shared" si="9"/>
        <v>529346971</v>
      </c>
      <c r="X48" s="42">
        <f t="shared" si="9"/>
        <v>753107674</v>
      </c>
      <c r="Y48" s="42">
        <f t="shared" si="9"/>
        <v>-223760703</v>
      </c>
      <c r="Z48" s="43">
        <f>+IF(X48&lt;&gt;0,+(Y48/X48)*100,0)</f>
        <v>-29.711648244338562</v>
      </c>
      <c r="AA48" s="40">
        <f>+AA28+AA32+AA38+AA42+AA47</f>
        <v>753107674</v>
      </c>
    </row>
    <row r="49" spans="1:27" ht="12.75">
      <c r="A49" s="14" t="s">
        <v>77</v>
      </c>
      <c r="B49" s="15"/>
      <c r="C49" s="44">
        <f aca="true" t="shared" si="10" ref="C49:Y49">+C25-C48</f>
        <v>-98266060</v>
      </c>
      <c r="D49" s="44">
        <f>+D25-D48</f>
        <v>0</v>
      </c>
      <c r="E49" s="45">
        <f t="shared" si="10"/>
        <v>67668624</v>
      </c>
      <c r="F49" s="46">
        <f t="shared" si="10"/>
        <v>6414222</v>
      </c>
      <c r="G49" s="46">
        <f t="shared" si="10"/>
        <v>118536624</v>
      </c>
      <c r="H49" s="46">
        <f t="shared" si="10"/>
        <v>-11399890</v>
      </c>
      <c r="I49" s="46">
        <f t="shared" si="10"/>
        <v>16921591</v>
      </c>
      <c r="J49" s="46">
        <f t="shared" si="10"/>
        <v>124058325</v>
      </c>
      <c r="K49" s="46">
        <f t="shared" si="10"/>
        <v>-18930297</v>
      </c>
      <c r="L49" s="46">
        <f t="shared" si="10"/>
        <v>-25082542</v>
      </c>
      <c r="M49" s="46">
        <f t="shared" si="10"/>
        <v>-47263567</v>
      </c>
      <c r="N49" s="46">
        <f t="shared" si="10"/>
        <v>-91276406</v>
      </c>
      <c r="O49" s="46">
        <f t="shared" si="10"/>
        <v>81157879</v>
      </c>
      <c r="P49" s="46">
        <f t="shared" si="10"/>
        <v>9246562</v>
      </c>
      <c r="Q49" s="46">
        <f t="shared" si="10"/>
        <v>49796169</v>
      </c>
      <c r="R49" s="46">
        <f t="shared" si="10"/>
        <v>140200610</v>
      </c>
      <c r="S49" s="46">
        <f t="shared" si="10"/>
        <v>-2342773</v>
      </c>
      <c r="T49" s="46">
        <f t="shared" si="10"/>
        <v>-26276653</v>
      </c>
      <c r="U49" s="46">
        <f t="shared" si="10"/>
        <v>-54814652</v>
      </c>
      <c r="V49" s="46">
        <f t="shared" si="10"/>
        <v>-83434078</v>
      </c>
      <c r="W49" s="46">
        <f t="shared" si="10"/>
        <v>89548451</v>
      </c>
      <c r="X49" s="46">
        <f>IF(F25=F48,0,X25-X48)</f>
        <v>6414222</v>
      </c>
      <c r="Y49" s="46">
        <f t="shared" si="10"/>
        <v>83134229</v>
      </c>
      <c r="Z49" s="47">
        <f>+IF(X49&lt;&gt;0,+(Y49/X49)*100,0)</f>
        <v>1296.0921683097342</v>
      </c>
      <c r="AA49" s="44">
        <f>+AA25-AA48</f>
        <v>6414222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70478407</v>
      </c>
      <c r="D5" s="19">
        <f>SUM(D6:D8)</f>
        <v>0</v>
      </c>
      <c r="E5" s="20">
        <f t="shared" si="0"/>
        <v>122577372</v>
      </c>
      <c r="F5" s="21">
        <f t="shared" si="0"/>
        <v>123024368</v>
      </c>
      <c r="G5" s="21">
        <f t="shared" si="0"/>
        <v>17854694</v>
      </c>
      <c r="H5" s="21">
        <f t="shared" si="0"/>
        <v>7121501</v>
      </c>
      <c r="I5" s="21">
        <f t="shared" si="0"/>
        <v>7170587</v>
      </c>
      <c r="J5" s="21">
        <f t="shared" si="0"/>
        <v>32146782</v>
      </c>
      <c r="K5" s="21">
        <f t="shared" si="0"/>
        <v>7334861</v>
      </c>
      <c r="L5" s="21">
        <f t="shared" si="0"/>
        <v>7560437</v>
      </c>
      <c r="M5" s="21">
        <f t="shared" si="0"/>
        <v>7272388</v>
      </c>
      <c r="N5" s="21">
        <f t="shared" si="0"/>
        <v>22167686</v>
      </c>
      <c r="O5" s="21">
        <f t="shared" si="0"/>
        <v>7314717</v>
      </c>
      <c r="P5" s="21">
        <f t="shared" si="0"/>
        <v>7407232</v>
      </c>
      <c r="Q5" s="21">
        <f t="shared" si="0"/>
        <v>7412632</v>
      </c>
      <c r="R5" s="21">
        <f t="shared" si="0"/>
        <v>22134581</v>
      </c>
      <c r="S5" s="21">
        <f t="shared" si="0"/>
        <v>7589297</v>
      </c>
      <c r="T5" s="21">
        <f t="shared" si="0"/>
        <v>7460912</v>
      </c>
      <c r="U5" s="21">
        <f t="shared" si="0"/>
        <v>0</v>
      </c>
      <c r="V5" s="21">
        <f t="shared" si="0"/>
        <v>15050209</v>
      </c>
      <c r="W5" s="21">
        <f t="shared" si="0"/>
        <v>91499258</v>
      </c>
      <c r="X5" s="21">
        <f t="shared" si="0"/>
        <v>123024368</v>
      </c>
      <c r="Y5" s="21">
        <f t="shared" si="0"/>
        <v>-31525110</v>
      </c>
      <c r="Z5" s="4">
        <f>+IF(X5&lt;&gt;0,+(Y5/X5)*100,0)</f>
        <v>-25.62509404640876</v>
      </c>
      <c r="AA5" s="19">
        <f>SUM(AA6:AA8)</f>
        <v>123024368</v>
      </c>
    </row>
    <row r="6" spans="1:27" ht="12.75">
      <c r="A6" s="5" t="s">
        <v>32</v>
      </c>
      <c r="B6" s="3"/>
      <c r="C6" s="22">
        <v>1726160</v>
      </c>
      <c r="D6" s="22"/>
      <c r="E6" s="23">
        <v>6209040</v>
      </c>
      <c r="F6" s="24">
        <v>6656036</v>
      </c>
      <c r="G6" s="24"/>
      <c r="H6" s="24"/>
      <c r="I6" s="24"/>
      <c r="J6" s="24"/>
      <c r="K6" s="24"/>
      <c r="L6" s="24">
        <v>321700</v>
      </c>
      <c r="M6" s="24">
        <v>-10000</v>
      </c>
      <c r="N6" s="24">
        <v>311700</v>
      </c>
      <c r="O6" s="24"/>
      <c r="P6" s="24"/>
      <c r="Q6" s="24"/>
      <c r="R6" s="24"/>
      <c r="S6" s="24"/>
      <c r="T6" s="24"/>
      <c r="U6" s="24"/>
      <c r="V6" s="24"/>
      <c r="W6" s="24">
        <v>311700</v>
      </c>
      <c r="X6" s="24">
        <v>6656036</v>
      </c>
      <c r="Y6" s="24">
        <v>-6344336</v>
      </c>
      <c r="Z6" s="6">
        <v>-95.32</v>
      </c>
      <c r="AA6" s="22">
        <v>6656036</v>
      </c>
    </row>
    <row r="7" spans="1:27" ht="12.75">
      <c r="A7" s="5" t="s">
        <v>33</v>
      </c>
      <c r="B7" s="3"/>
      <c r="C7" s="25">
        <v>68752247</v>
      </c>
      <c r="D7" s="25"/>
      <c r="E7" s="26">
        <v>116368332</v>
      </c>
      <c r="F7" s="27">
        <v>116368332</v>
      </c>
      <c r="G7" s="27">
        <v>17854694</v>
      </c>
      <c r="H7" s="27">
        <v>7121501</v>
      </c>
      <c r="I7" s="27">
        <v>7170587</v>
      </c>
      <c r="J7" s="27">
        <v>32146782</v>
      </c>
      <c r="K7" s="27">
        <v>7334861</v>
      </c>
      <c r="L7" s="27">
        <v>7238737</v>
      </c>
      <c r="M7" s="27">
        <v>7282388</v>
      </c>
      <c r="N7" s="27">
        <v>21855986</v>
      </c>
      <c r="O7" s="27">
        <v>7314717</v>
      </c>
      <c r="P7" s="27">
        <v>7407232</v>
      </c>
      <c r="Q7" s="27">
        <v>7412632</v>
      </c>
      <c r="R7" s="27">
        <v>22134581</v>
      </c>
      <c r="S7" s="27">
        <v>7589297</v>
      </c>
      <c r="T7" s="27">
        <v>7460912</v>
      </c>
      <c r="U7" s="27"/>
      <c r="V7" s="27">
        <v>15050209</v>
      </c>
      <c r="W7" s="27">
        <v>91187558</v>
      </c>
      <c r="X7" s="27">
        <v>116368332</v>
      </c>
      <c r="Y7" s="27">
        <v>-25180774</v>
      </c>
      <c r="Z7" s="7">
        <v>-21.64</v>
      </c>
      <c r="AA7" s="25">
        <v>116368332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220046</v>
      </c>
      <c r="D9" s="19">
        <f>SUM(D10:D14)</f>
        <v>0</v>
      </c>
      <c r="E9" s="20">
        <f t="shared" si="1"/>
        <v>142644</v>
      </c>
      <c r="F9" s="21">
        <f t="shared" si="1"/>
        <v>142644</v>
      </c>
      <c r="G9" s="21">
        <f t="shared" si="1"/>
        <v>7752</v>
      </c>
      <c r="H9" s="21">
        <f t="shared" si="1"/>
        <v>10137</v>
      </c>
      <c r="I9" s="21">
        <f t="shared" si="1"/>
        <v>10853</v>
      </c>
      <c r="J9" s="21">
        <f t="shared" si="1"/>
        <v>28742</v>
      </c>
      <c r="K9" s="21">
        <f t="shared" si="1"/>
        <v>10422</v>
      </c>
      <c r="L9" s="21">
        <f t="shared" si="1"/>
        <v>7633</v>
      </c>
      <c r="M9" s="21">
        <f t="shared" si="1"/>
        <v>9609</v>
      </c>
      <c r="N9" s="21">
        <f t="shared" si="1"/>
        <v>27664</v>
      </c>
      <c r="O9" s="21">
        <f t="shared" si="1"/>
        <v>13172</v>
      </c>
      <c r="P9" s="21">
        <f t="shared" si="1"/>
        <v>9866</v>
      </c>
      <c r="Q9" s="21">
        <f t="shared" si="1"/>
        <v>6010</v>
      </c>
      <c r="R9" s="21">
        <f t="shared" si="1"/>
        <v>29048</v>
      </c>
      <c r="S9" s="21">
        <f t="shared" si="1"/>
        <v>10362</v>
      </c>
      <c r="T9" s="21">
        <f t="shared" si="1"/>
        <v>4728</v>
      </c>
      <c r="U9" s="21">
        <f t="shared" si="1"/>
        <v>0</v>
      </c>
      <c r="V9" s="21">
        <f t="shared" si="1"/>
        <v>15090</v>
      </c>
      <c r="W9" s="21">
        <f t="shared" si="1"/>
        <v>100544</v>
      </c>
      <c r="X9" s="21">
        <f t="shared" si="1"/>
        <v>142644</v>
      </c>
      <c r="Y9" s="21">
        <f t="shared" si="1"/>
        <v>-42100</v>
      </c>
      <c r="Z9" s="4">
        <f>+IF(X9&lt;&gt;0,+(Y9/X9)*100,0)</f>
        <v>-29.514034940130674</v>
      </c>
      <c r="AA9" s="19">
        <f>SUM(AA10:AA14)</f>
        <v>142644</v>
      </c>
    </row>
    <row r="10" spans="1:27" ht="12.75">
      <c r="A10" s="5" t="s">
        <v>36</v>
      </c>
      <c r="B10" s="3"/>
      <c r="C10" s="22">
        <v>108139</v>
      </c>
      <c r="D10" s="22"/>
      <c r="E10" s="23">
        <v>115740</v>
      </c>
      <c r="F10" s="24">
        <v>115740</v>
      </c>
      <c r="G10" s="24">
        <v>7752</v>
      </c>
      <c r="H10" s="24">
        <v>10137</v>
      </c>
      <c r="I10" s="24">
        <v>9275</v>
      </c>
      <c r="J10" s="24">
        <v>27164</v>
      </c>
      <c r="K10" s="24">
        <v>7644</v>
      </c>
      <c r="L10" s="24">
        <v>6824</v>
      </c>
      <c r="M10" s="24">
        <v>5631</v>
      </c>
      <c r="N10" s="24">
        <v>20099</v>
      </c>
      <c r="O10" s="24">
        <v>10377</v>
      </c>
      <c r="P10" s="24">
        <v>8530</v>
      </c>
      <c r="Q10" s="24">
        <v>5488</v>
      </c>
      <c r="R10" s="24">
        <v>24395</v>
      </c>
      <c r="S10" s="24">
        <v>10362</v>
      </c>
      <c r="T10" s="24">
        <v>4728</v>
      </c>
      <c r="U10" s="24"/>
      <c r="V10" s="24">
        <v>15090</v>
      </c>
      <c r="W10" s="24">
        <v>86748</v>
      </c>
      <c r="X10" s="24">
        <v>115740</v>
      </c>
      <c r="Y10" s="24">
        <v>-28992</v>
      </c>
      <c r="Z10" s="6">
        <v>-25.05</v>
      </c>
      <c r="AA10" s="22">
        <v>115740</v>
      </c>
    </row>
    <row r="11" spans="1:27" ht="12.75">
      <c r="A11" s="5" t="s">
        <v>37</v>
      </c>
      <c r="B11" s="3"/>
      <c r="C11" s="22">
        <v>9650</v>
      </c>
      <c r="D11" s="22"/>
      <c r="E11" s="23">
        <v>26904</v>
      </c>
      <c r="F11" s="24">
        <v>26904</v>
      </c>
      <c r="G11" s="24"/>
      <c r="H11" s="24"/>
      <c r="I11" s="24">
        <v>1578</v>
      </c>
      <c r="J11" s="24">
        <v>1578</v>
      </c>
      <c r="K11" s="24">
        <v>2778</v>
      </c>
      <c r="L11" s="24">
        <v>809</v>
      </c>
      <c r="M11" s="24">
        <v>3978</v>
      </c>
      <c r="N11" s="24">
        <v>7565</v>
      </c>
      <c r="O11" s="24">
        <v>2795</v>
      </c>
      <c r="P11" s="24">
        <v>1336</v>
      </c>
      <c r="Q11" s="24">
        <v>522</v>
      </c>
      <c r="R11" s="24">
        <v>4653</v>
      </c>
      <c r="S11" s="24"/>
      <c r="T11" s="24"/>
      <c r="U11" s="24"/>
      <c r="V11" s="24"/>
      <c r="W11" s="24">
        <v>13796</v>
      </c>
      <c r="X11" s="24">
        <v>26904</v>
      </c>
      <c r="Y11" s="24">
        <v>-13108</v>
      </c>
      <c r="Z11" s="6">
        <v>-48.72</v>
      </c>
      <c r="AA11" s="22">
        <v>26904</v>
      </c>
    </row>
    <row r="12" spans="1:27" ht="12.75">
      <c r="A12" s="5" t="s">
        <v>38</v>
      </c>
      <c r="B12" s="3"/>
      <c r="C12" s="22">
        <v>102257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39994897</v>
      </c>
      <c r="D15" s="19">
        <f>SUM(D16:D18)</f>
        <v>0</v>
      </c>
      <c r="E15" s="20">
        <f t="shared" si="2"/>
        <v>26699028</v>
      </c>
      <c r="F15" s="21">
        <f t="shared" si="2"/>
        <v>26698033</v>
      </c>
      <c r="G15" s="21">
        <f t="shared" si="2"/>
        <v>751394</v>
      </c>
      <c r="H15" s="21">
        <f t="shared" si="2"/>
        <v>-2699054</v>
      </c>
      <c r="I15" s="21">
        <f t="shared" si="2"/>
        <v>3549736</v>
      </c>
      <c r="J15" s="21">
        <f t="shared" si="2"/>
        <v>1602076</v>
      </c>
      <c r="K15" s="21">
        <f t="shared" si="2"/>
        <v>116574</v>
      </c>
      <c r="L15" s="21">
        <f t="shared" si="2"/>
        <v>256105</v>
      </c>
      <c r="M15" s="21">
        <f t="shared" si="2"/>
        <v>-860817</v>
      </c>
      <c r="N15" s="21">
        <f t="shared" si="2"/>
        <v>-488138</v>
      </c>
      <c r="O15" s="21">
        <f t="shared" si="2"/>
        <v>1184614</v>
      </c>
      <c r="P15" s="21">
        <f t="shared" si="2"/>
        <v>1343235</v>
      </c>
      <c r="Q15" s="21">
        <f t="shared" si="2"/>
        <v>285797</v>
      </c>
      <c r="R15" s="21">
        <f t="shared" si="2"/>
        <v>2813646</v>
      </c>
      <c r="S15" s="21">
        <f t="shared" si="2"/>
        <v>29369</v>
      </c>
      <c r="T15" s="21">
        <f t="shared" si="2"/>
        <v>-1467209</v>
      </c>
      <c r="U15" s="21">
        <f t="shared" si="2"/>
        <v>0</v>
      </c>
      <c r="V15" s="21">
        <f t="shared" si="2"/>
        <v>-1437840</v>
      </c>
      <c r="W15" s="21">
        <f t="shared" si="2"/>
        <v>2489744</v>
      </c>
      <c r="X15" s="21">
        <f t="shared" si="2"/>
        <v>26698033</v>
      </c>
      <c r="Y15" s="21">
        <f t="shared" si="2"/>
        <v>-24208289</v>
      </c>
      <c r="Z15" s="4">
        <f>+IF(X15&lt;&gt;0,+(Y15/X15)*100,0)</f>
        <v>-90.6744290862177</v>
      </c>
      <c r="AA15" s="19">
        <f>SUM(AA16:AA18)</f>
        <v>26698033</v>
      </c>
    </row>
    <row r="16" spans="1:27" ht="12.75">
      <c r="A16" s="5" t="s">
        <v>42</v>
      </c>
      <c r="B16" s="3"/>
      <c r="C16" s="22">
        <v>36160901</v>
      </c>
      <c r="D16" s="22"/>
      <c r="E16" s="23">
        <v>26699028</v>
      </c>
      <c r="F16" s="24">
        <v>26698033</v>
      </c>
      <c r="G16" s="24">
        <v>18645</v>
      </c>
      <c r="H16" s="24">
        <v>6949</v>
      </c>
      <c r="I16" s="24">
        <v>20707</v>
      </c>
      <c r="J16" s="24">
        <v>46301</v>
      </c>
      <c r="K16" s="24">
        <v>13731</v>
      </c>
      <c r="L16" s="24">
        <v>12806</v>
      </c>
      <c r="M16" s="24">
        <v>834</v>
      </c>
      <c r="N16" s="24">
        <v>27371</v>
      </c>
      <c r="O16" s="24">
        <v>5103</v>
      </c>
      <c r="P16" s="24">
        <v>11073</v>
      </c>
      <c r="Q16" s="24">
        <v>14575</v>
      </c>
      <c r="R16" s="24">
        <v>30751</v>
      </c>
      <c r="S16" s="24">
        <v>250</v>
      </c>
      <c r="T16" s="24">
        <v>1497</v>
      </c>
      <c r="U16" s="24"/>
      <c r="V16" s="24">
        <v>1747</v>
      </c>
      <c r="W16" s="24">
        <v>106170</v>
      </c>
      <c r="X16" s="24">
        <v>26698033</v>
      </c>
      <c r="Y16" s="24">
        <v>-26591863</v>
      </c>
      <c r="Z16" s="6">
        <v>-99.6</v>
      </c>
      <c r="AA16" s="22">
        <v>26698033</v>
      </c>
    </row>
    <row r="17" spans="1:27" ht="12.75">
      <c r="A17" s="5" t="s">
        <v>43</v>
      </c>
      <c r="B17" s="3"/>
      <c r="C17" s="22">
        <v>3833996</v>
      </c>
      <c r="D17" s="22"/>
      <c r="E17" s="23"/>
      <c r="F17" s="24"/>
      <c r="G17" s="24">
        <v>732749</v>
      </c>
      <c r="H17" s="24">
        <v>-2706003</v>
      </c>
      <c r="I17" s="24">
        <v>3529029</v>
      </c>
      <c r="J17" s="24">
        <v>1555775</v>
      </c>
      <c r="K17" s="24">
        <v>102843</v>
      </c>
      <c r="L17" s="24">
        <v>243299</v>
      </c>
      <c r="M17" s="24">
        <v>-861651</v>
      </c>
      <c r="N17" s="24">
        <v>-515509</v>
      </c>
      <c r="O17" s="24">
        <v>1179511</v>
      </c>
      <c r="P17" s="24">
        <v>1332162</v>
      </c>
      <c r="Q17" s="24">
        <v>271222</v>
      </c>
      <c r="R17" s="24">
        <v>2782895</v>
      </c>
      <c r="S17" s="24">
        <v>29119</v>
      </c>
      <c r="T17" s="24">
        <v>-1468706</v>
      </c>
      <c r="U17" s="24"/>
      <c r="V17" s="24">
        <v>-1439587</v>
      </c>
      <c r="W17" s="24">
        <v>2383574</v>
      </c>
      <c r="X17" s="24"/>
      <c r="Y17" s="24">
        <v>2383574</v>
      </c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201443700</v>
      </c>
      <c r="D19" s="19">
        <f>SUM(D20:D23)</f>
        <v>0</v>
      </c>
      <c r="E19" s="20">
        <f t="shared" si="3"/>
        <v>290551020</v>
      </c>
      <c r="F19" s="21">
        <f t="shared" si="3"/>
        <v>277229774</v>
      </c>
      <c r="G19" s="21">
        <f t="shared" si="3"/>
        <v>7868733</v>
      </c>
      <c r="H19" s="21">
        <f t="shared" si="3"/>
        <v>9967686</v>
      </c>
      <c r="I19" s="21">
        <f t="shared" si="3"/>
        <v>10538067</v>
      </c>
      <c r="J19" s="21">
        <f t="shared" si="3"/>
        <v>28374486</v>
      </c>
      <c r="K19" s="21">
        <f t="shared" si="3"/>
        <v>9827900</v>
      </c>
      <c r="L19" s="21">
        <f t="shared" si="3"/>
        <v>12882106</v>
      </c>
      <c r="M19" s="21">
        <f t="shared" si="3"/>
        <v>10081979</v>
      </c>
      <c r="N19" s="21">
        <f t="shared" si="3"/>
        <v>32791985</v>
      </c>
      <c r="O19" s="21">
        <f t="shared" si="3"/>
        <v>10536548</v>
      </c>
      <c r="P19" s="21">
        <f t="shared" si="3"/>
        <v>9606558</v>
      </c>
      <c r="Q19" s="21">
        <f t="shared" si="3"/>
        <v>36467716</v>
      </c>
      <c r="R19" s="21">
        <f t="shared" si="3"/>
        <v>56610822</v>
      </c>
      <c r="S19" s="21">
        <f t="shared" si="3"/>
        <v>13487688</v>
      </c>
      <c r="T19" s="21">
        <f t="shared" si="3"/>
        <v>5043076</v>
      </c>
      <c r="U19" s="21">
        <f t="shared" si="3"/>
        <v>0</v>
      </c>
      <c r="V19" s="21">
        <f t="shared" si="3"/>
        <v>18530764</v>
      </c>
      <c r="W19" s="21">
        <f t="shared" si="3"/>
        <v>136308057</v>
      </c>
      <c r="X19" s="21">
        <f t="shared" si="3"/>
        <v>277229774</v>
      </c>
      <c r="Y19" s="21">
        <f t="shared" si="3"/>
        <v>-140921717</v>
      </c>
      <c r="Z19" s="4">
        <f>+IF(X19&lt;&gt;0,+(Y19/X19)*100,0)</f>
        <v>-50.83210037894415</v>
      </c>
      <c r="AA19" s="19">
        <f>SUM(AA20:AA23)</f>
        <v>277229774</v>
      </c>
    </row>
    <row r="20" spans="1:27" ht="12.75">
      <c r="A20" s="5" t="s">
        <v>46</v>
      </c>
      <c r="B20" s="3"/>
      <c r="C20" s="22">
        <v>163933825</v>
      </c>
      <c r="D20" s="22"/>
      <c r="E20" s="23">
        <v>188872188</v>
      </c>
      <c r="F20" s="24">
        <v>187550932</v>
      </c>
      <c r="G20" s="24">
        <v>3081232</v>
      </c>
      <c r="H20" s="24">
        <v>5172808</v>
      </c>
      <c r="I20" s="24">
        <v>4949250</v>
      </c>
      <c r="J20" s="24">
        <v>13203290</v>
      </c>
      <c r="K20" s="24">
        <v>4699383</v>
      </c>
      <c r="L20" s="24">
        <v>6394340</v>
      </c>
      <c r="M20" s="24">
        <v>4543748</v>
      </c>
      <c r="N20" s="24">
        <v>15637471</v>
      </c>
      <c r="O20" s="24">
        <v>4932116</v>
      </c>
      <c r="P20" s="24">
        <v>5119776</v>
      </c>
      <c r="Q20" s="24">
        <v>13139862</v>
      </c>
      <c r="R20" s="24">
        <v>23191754</v>
      </c>
      <c r="S20" s="24">
        <v>5651118</v>
      </c>
      <c r="T20" s="24">
        <v>-3486290</v>
      </c>
      <c r="U20" s="24"/>
      <c r="V20" s="24">
        <v>2164828</v>
      </c>
      <c r="W20" s="24">
        <v>54197343</v>
      </c>
      <c r="X20" s="24">
        <v>187550932</v>
      </c>
      <c r="Y20" s="24">
        <v>-133353589</v>
      </c>
      <c r="Z20" s="6">
        <v>-71.1</v>
      </c>
      <c r="AA20" s="22">
        <v>187550932</v>
      </c>
    </row>
    <row r="21" spans="1:27" ht="12.75">
      <c r="A21" s="5" t="s">
        <v>47</v>
      </c>
      <c r="B21" s="3"/>
      <c r="C21" s="22">
        <v>16644957</v>
      </c>
      <c r="D21" s="22"/>
      <c r="E21" s="23">
        <v>74747472</v>
      </c>
      <c r="F21" s="24">
        <v>62747477</v>
      </c>
      <c r="G21" s="24">
        <v>2537101</v>
      </c>
      <c r="H21" s="24">
        <v>2538623</v>
      </c>
      <c r="I21" s="24">
        <v>3337871</v>
      </c>
      <c r="J21" s="24">
        <v>8413595</v>
      </c>
      <c r="K21" s="24">
        <v>2894219</v>
      </c>
      <c r="L21" s="24">
        <v>4246746</v>
      </c>
      <c r="M21" s="24">
        <v>3289230</v>
      </c>
      <c r="N21" s="24">
        <v>10430195</v>
      </c>
      <c r="O21" s="24">
        <v>3355753</v>
      </c>
      <c r="P21" s="24">
        <v>2237810</v>
      </c>
      <c r="Q21" s="24">
        <v>21089758</v>
      </c>
      <c r="R21" s="24">
        <v>26683321</v>
      </c>
      <c r="S21" s="24">
        <v>5589440</v>
      </c>
      <c r="T21" s="24">
        <v>6282003</v>
      </c>
      <c r="U21" s="24"/>
      <c r="V21" s="24">
        <v>11871443</v>
      </c>
      <c r="W21" s="24">
        <v>57398554</v>
      </c>
      <c r="X21" s="24">
        <v>62747477</v>
      </c>
      <c r="Y21" s="24">
        <v>-5348923</v>
      </c>
      <c r="Z21" s="6">
        <v>-8.52</v>
      </c>
      <c r="AA21" s="22">
        <v>62747477</v>
      </c>
    </row>
    <row r="22" spans="1:27" ht="12.75">
      <c r="A22" s="5" t="s">
        <v>48</v>
      </c>
      <c r="B22" s="3"/>
      <c r="C22" s="25">
        <v>10107435</v>
      </c>
      <c r="D22" s="25"/>
      <c r="E22" s="26">
        <v>16125372</v>
      </c>
      <c r="F22" s="27">
        <v>16125372</v>
      </c>
      <c r="G22" s="27">
        <v>1409239</v>
      </c>
      <c r="H22" s="27">
        <v>1412969</v>
      </c>
      <c r="I22" s="27">
        <v>1411306</v>
      </c>
      <c r="J22" s="27">
        <v>4233514</v>
      </c>
      <c r="K22" s="27">
        <v>1409032</v>
      </c>
      <c r="L22" s="27">
        <v>1402915</v>
      </c>
      <c r="M22" s="27">
        <v>1411478</v>
      </c>
      <c r="N22" s="27">
        <v>4223425</v>
      </c>
      <c r="O22" s="27">
        <v>1410645</v>
      </c>
      <c r="P22" s="27">
        <v>1410663</v>
      </c>
      <c r="Q22" s="27">
        <v>1399162</v>
      </c>
      <c r="R22" s="27">
        <v>4220470</v>
      </c>
      <c r="S22" s="27">
        <v>1409728</v>
      </c>
      <c r="T22" s="27">
        <v>1409961</v>
      </c>
      <c r="U22" s="27"/>
      <c r="V22" s="27">
        <v>2819689</v>
      </c>
      <c r="W22" s="27">
        <v>15497098</v>
      </c>
      <c r="X22" s="27">
        <v>16125372</v>
      </c>
      <c r="Y22" s="27">
        <v>-628274</v>
      </c>
      <c r="Z22" s="7">
        <v>-3.9</v>
      </c>
      <c r="AA22" s="25">
        <v>16125372</v>
      </c>
    </row>
    <row r="23" spans="1:27" ht="12.75">
      <c r="A23" s="5" t="s">
        <v>49</v>
      </c>
      <c r="B23" s="3"/>
      <c r="C23" s="22">
        <v>10757483</v>
      </c>
      <c r="D23" s="22"/>
      <c r="E23" s="23">
        <v>10805988</v>
      </c>
      <c r="F23" s="24">
        <v>10805993</v>
      </c>
      <c r="G23" s="24">
        <v>841161</v>
      </c>
      <c r="H23" s="24">
        <v>843286</v>
      </c>
      <c r="I23" s="24">
        <v>839640</v>
      </c>
      <c r="J23" s="24">
        <v>2524087</v>
      </c>
      <c r="K23" s="24">
        <v>825266</v>
      </c>
      <c r="L23" s="24">
        <v>838105</v>
      </c>
      <c r="M23" s="24">
        <v>837523</v>
      </c>
      <c r="N23" s="24">
        <v>2500894</v>
      </c>
      <c r="O23" s="24">
        <v>838034</v>
      </c>
      <c r="P23" s="24">
        <v>838309</v>
      </c>
      <c r="Q23" s="24">
        <v>838934</v>
      </c>
      <c r="R23" s="24">
        <v>2515277</v>
      </c>
      <c r="S23" s="24">
        <v>837402</v>
      </c>
      <c r="T23" s="24">
        <v>837402</v>
      </c>
      <c r="U23" s="24"/>
      <c r="V23" s="24">
        <v>1674804</v>
      </c>
      <c r="W23" s="24">
        <v>9215062</v>
      </c>
      <c r="X23" s="24">
        <v>10805993</v>
      </c>
      <c r="Y23" s="24">
        <v>-1590931</v>
      </c>
      <c r="Z23" s="6">
        <v>-14.72</v>
      </c>
      <c r="AA23" s="22">
        <v>10805993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312137050</v>
      </c>
      <c r="D25" s="40">
        <f>+D5+D9+D15+D19+D24</f>
        <v>0</v>
      </c>
      <c r="E25" s="41">
        <f t="shared" si="4"/>
        <v>439970064</v>
      </c>
      <c r="F25" s="42">
        <f t="shared" si="4"/>
        <v>427094819</v>
      </c>
      <c r="G25" s="42">
        <f t="shared" si="4"/>
        <v>26482573</v>
      </c>
      <c r="H25" s="42">
        <f t="shared" si="4"/>
        <v>14400270</v>
      </c>
      <c r="I25" s="42">
        <f t="shared" si="4"/>
        <v>21269243</v>
      </c>
      <c r="J25" s="42">
        <f t="shared" si="4"/>
        <v>62152086</v>
      </c>
      <c r="K25" s="42">
        <f t="shared" si="4"/>
        <v>17289757</v>
      </c>
      <c r="L25" s="42">
        <f t="shared" si="4"/>
        <v>20706281</v>
      </c>
      <c r="M25" s="42">
        <f t="shared" si="4"/>
        <v>16503159</v>
      </c>
      <c r="N25" s="42">
        <f t="shared" si="4"/>
        <v>54499197</v>
      </c>
      <c r="O25" s="42">
        <f t="shared" si="4"/>
        <v>19049051</v>
      </c>
      <c r="P25" s="42">
        <f t="shared" si="4"/>
        <v>18366891</v>
      </c>
      <c r="Q25" s="42">
        <f t="shared" si="4"/>
        <v>44172155</v>
      </c>
      <c r="R25" s="42">
        <f t="shared" si="4"/>
        <v>81588097</v>
      </c>
      <c r="S25" s="42">
        <f t="shared" si="4"/>
        <v>21116716</v>
      </c>
      <c r="T25" s="42">
        <f t="shared" si="4"/>
        <v>11041507</v>
      </c>
      <c r="U25" s="42">
        <f t="shared" si="4"/>
        <v>0</v>
      </c>
      <c r="V25" s="42">
        <f t="shared" si="4"/>
        <v>32158223</v>
      </c>
      <c r="W25" s="42">
        <f t="shared" si="4"/>
        <v>230397603</v>
      </c>
      <c r="X25" s="42">
        <f t="shared" si="4"/>
        <v>427094819</v>
      </c>
      <c r="Y25" s="42">
        <f t="shared" si="4"/>
        <v>-196697216</v>
      </c>
      <c r="Z25" s="43">
        <f>+IF(X25&lt;&gt;0,+(Y25/X25)*100,0)</f>
        <v>-46.05469494117184</v>
      </c>
      <c r="AA25" s="40">
        <f>+AA5+AA9+AA15+AA19+AA24</f>
        <v>427094819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56478207</v>
      </c>
      <c r="D28" s="19">
        <f>SUM(D29:D31)</f>
        <v>0</v>
      </c>
      <c r="E28" s="20">
        <f t="shared" si="5"/>
        <v>136598856</v>
      </c>
      <c r="F28" s="21">
        <f t="shared" si="5"/>
        <v>146877834</v>
      </c>
      <c r="G28" s="21">
        <f t="shared" si="5"/>
        <v>-436706</v>
      </c>
      <c r="H28" s="21">
        <f t="shared" si="5"/>
        <v>633352</v>
      </c>
      <c r="I28" s="21">
        <f t="shared" si="5"/>
        <v>1132741</v>
      </c>
      <c r="J28" s="21">
        <f t="shared" si="5"/>
        <v>1329387</v>
      </c>
      <c r="K28" s="21">
        <f t="shared" si="5"/>
        <v>1619638</v>
      </c>
      <c r="L28" s="21">
        <f t="shared" si="5"/>
        <v>1712695</v>
      </c>
      <c r="M28" s="21">
        <f t="shared" si="5"/>
        <v>7216640</v>
      </c>
      <c r="N28" s="21">
        <f t="shared" si="5"/>
        <v>10548973</v>
      </c>
      <c r="O28" s="21">
        <f t="shared" si="5"/>
        <v>1925331</v>
      </c>
      <c r="P28" s="21">
        <f t="shared" si="5"/>
        <v>-1173929</v>
      </c>
      <c r="Q28" s="21">
        <f t="shared" si="5"/>
        <v>2755810</v>
      </c>
      <c r="R28" s="21">
        <f t="shared" si="5"/>
        <v>3507212</v>
      </c>
      <c r="S28" s="21">
        <f t="shared" si="5"/>
        <v>4167507</v>
      </c>
      <c r="T28" s="21">
        <f t="shared" si="5"/>
        <v>-607890</v>
      </c>
      <c r="U28" s="21">
        <f t="shared" si="5"/>
        <v>0</v>
      </c>
      <c r="V28" s="21">
        <f t="shared" si="5"/>
        <v>3559617</v>
      </c>
      <c r="W28" s="21">
        <f t="shared" si="5"/>
        <v>18945189</v>
      </c>
      <c r="X28" s="21">
        <f t="shared" si="5"/>
        <v>146877834</v>
      </c>
      <c r="Y28" s="21">
        <f t="shared" si="5"/>
        <v>-127932645</v>
      </c>
      <c r="Z28" s="4">
        <f>+IF(X28&lt;&gt;0,+(Y28/X28)*100,0)</f>
        <v>-87.10139679755898</v>
      </c>
      <c r="AA28" s="19">
        <f>SUM(AA29:AA31)</f>
        <v>146877834</v>
      </c>
    </row>
    <row r="29" spans="1:27" ht="12.75">
      <c r="A29" s="5" t="s">
        <v>32</v>
      </c>
      <c r="B29" s="3"/>
      <c r="C29" s="22">
        <v>18804502</v>
      </c>
      <c r="D29" s="22"/>
      <c r="E29" s="23">
        <v>23478060</v>
      </c>
      <c r="F29" s="24">
        <v>30253924</v>
      </c>
      <c r="G29" s="24">
        <v>311814</v>
      </c>
      <c r="H29" s="24">
        <v>321156</v>
      </c>
      <c r="I29" s="24">
        <v>173530</v>
      </c>
      <c r="J29" s="24">
        <v>806500</v>
      </c>
      <c r="K29" s="24">
        <v>281359</v>
      </c>
      <c r="L29" s="24">
        <v>341960</v>
      </c>
      <c r="M29" s="24">
        <v>3720424</v>
      </c>
      <c r="N29" s="24">
        <v>4343743</v>
      </c>
      <c r="O29" s="24">
        <v>86245</v>
      </c>
      <c r="P29" s="24">
        <v>197331</v>
      </c>
      <c r="Q29" s="24">
        <v>83562</v>
      </c>
      <c r="R29" s="24">
        <v>367138</v>
      </c>
      <c r="S29" s="24">
        <v>4940235</v>
      </c>
      <c r="T29" s="24">
        <v>9980</v>
      </c>
      <c r="U29" s="24"/>
      <c r="V29" s="24">
        <v>4950215</v>
      </c>
      <c r="W29" s="24">
        <v>10467596</v>
      </c>
      <c r="X29" s="24">
        <v>30253924</v>
      </c>
      <c r="Y29" s="24">
        <v>-19786328</v>
      </c>
      <c r="Z29" s="6">
        <v>-65.4</v>
      </c>
      <c r="AA29" s="22">
        <v>30253924</v>
      </c>
    </row>
    <row r="30" spans="1:27" ht="12.75">
      <c r="A30" s="5" t="s">
        <v>33</v>
      </c>
      <c r="B30" s="3"/>
      <c r="C30" s="25">
        <v>37673705</v>
      </c>
      <c r="D30" s="25"/>
      <c r="E30" s="26">
        <v>113120796</v>
      </c>
      <c r="F30" s="27">
        <v>116623910</v>
      </c>
      <c r="G30" s="27">
        <v>-748520</v>
      </c>
      <c r="H30" s="27">
        <v>312196</v>
      </c>
      <c r="I30" s="27">
        <v>959211</v>
      </c>
      <c r="J30" s="27">
        <v>522887</v>
      </c>
      <c r="K30" s="27">
        <v>1338279</v>
      </c>
      <c r="L30" s="27">
        <v>1370735</v>
      </c>
      <c r="M30" s="27">
        <v>3496216</v>
      </c>
      <c r="N30" s="27">
        <v>6205230</v>
      </c>
      <c r="O30" s="27">
        <v>1839086</v>
      </c>
      <c r="P30" s="27">
        <v>-1371260</v>
      </c>
      <c r="Q30" s="27">
        <v>2672248</v>
      </c>
      <c r="R30" s="27">
        <v>3140074</v>
      </c>
      <c r="S30" s="27">
        <v>-772728</v>
      </c>
      <c r="T30" s="27">
        <v>-617870</v>
      </c>
      <c r="U30" s="27"/>
      <c r="V30" s="27">
        <v>-1390598</v>
      </c>
      <c r="W30" s="27">
        <v>8477593</v>
      </c>
      <c r="X30" s="27">
        <v>116623910</v>
      </c>
      <c r="Y30" s="27">
        <v>-108146317</v>
      </c>
      <c r="Z30" s="7">
        <v>-92.73</v>
      </c>
      <c r="AA30" s="25">
        <v>116623910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17032043</v>
      </c>
      <c r="D32" s="19">
        <f>SUM(D33:D37)</f>
        <v>0</v>
      </c>
      <c r="E32" s="20">
        <f t="shared" si="6"/>
        <v>41854044</v>
      </c>
      <c r="F32" s="21">
        <f t="shared" si="6"/>
        <v>17787881</v>
      </c>
      <c r="G32" s="21">
        <f t="shared" si="6"/>
        <v>14320</v>
      </c>
      <c r="H32" s="21">
        <f t="shared" si="6"/>
        <v>90241</v>
      </c>
      <c r="I32" s="21">
        <f t="shared" si="6"/>
        <v>151023</v>
      </c>
      <c r="J32" s="21">
        <f t="shared" si="6"/>
        <v>255584</v>
      </c>
      <c r="K32" s="21">
        <f t="shared" si="6"/>
        <v>129938</v>
      </c>
      <c r="L32" s="21">
        <f t="shared" si="6"/>
        <v>124111</v>
      </c>
      <c r="M32" s="21">
        <f t="shared" si="6"/>
        <v>48160</v>
      </c>
      <c r="N32" s="21">
        <f t="shared" si="6"/>
        <v>302209</v>
      </c>
      <c r="O32" s="21">
        <f t="shared" si="6"/>
        <v>22417</v>
      </c>
      <c r="P32" s="21">
        <f t="shared" si="6"/>
        <v>72814</v>
      </c>
      <c r="Q32" s="21">
        <f t="shared" si="6"/>
        <v>313295</v>
      </c>
      <c r="R32" s="21">
        <f t="shared" si="6"/>
        <v>408526</v>
      </c>
      <c r="S32" s="21">
        <f t="shared" si="6"/>
        <v>2862065</v>
      </c>
      <c r="T32" s="21">
        <f t="shared" si="6"/>
        <v>342966</v>
      </c>
      <c r="U32" s="21">
        <f t="shared" si="6"/>
        <v>0</v>
      </c>
      <c r="V32" s="21">
        <f t="shared" si="6"/>
        <v>3205031</v>
      </c>
      <c r="W32" s="21">
        <f t="shared" si="6"/>
        <v>4171350</v>
      </c>
      <c r="X32" s="21">
        <f t="shared" si="6"/>
        <v>17787881</v>
      </c>
      <c r="Y32" s="21">
        <f t="shared" si="6"/>
        <v>-13616531</v>
      </c>
      <c r="Z32" s="4">
        <f>+IF(X32&lt;&gt;0,+(Y32/X32)*100,0)</f>
        <v>-76.54948332519203</v>
      </c>
      <c r="AA32" s="19">
        <f>SUM(AA33:AA37)</f>
        <v>17787881</v>
      </c>
    </row>
    <row r="33" spans="1:27" ht="12.75">
      <c r="A33" s="5" t="s">
        <v>36</v>
      </c>
      <c r="B33" s="3"/>
      <c r="C33" s="22">
        <v>3974979</v>
      </c>
      <c r="D33" s="22"/>
      <c r="E33" s="23">
        <v>26739096</v>
      </c>
      <c r="F33" s="24">
        <v>10349112</v>
      </c>
      <c r="G33" s="24">
        <v>14320</v>
      </c>
      <c r="H33" s="24">
        <v>73746</v>
      </c>
      <c r="I33" s="24">
        <v>96408</v>
      </c>
      <c r="J33" s="24">
        <v>184474</v>
      </c>
      <c r="K33" s="24">
        <v>120127</v>
      </c>
      <c r="L33" s="24">
        <v>124111</v>
      </c>
      <c r="M33" s="24">
        <v>48160</v>
      </c>
      <c r="N33" s="24">
        <v>292398</v>
      </c>
      <c r="O33" s="24">
        <v>22417</v>
      </c>
      <c r="P33" s="24">
        <v>72814</v>
      </c>
      <c r="Q33" s="24">
        <v>77565</v>
      </c>
      <c r="R33" s="24">
        <v>172796</v>
      </c>
      <c r="S33" s="24">
        <v>87780</v>
      </c>
      <c r="T33" s="24">
        <v>26496</v>
      </c>
      <c r="U33" s="24"/>
      <c r="V33" s="24">
        <v>114276</v>
      </c>
      <c r="W33" s="24">
        <v>763944</v>
      </c>
      <c r="X33" s="24">
        <v>10349112</v>
      </c>
      <c r="Y33" s="24">
        <v>-9585168</v>
      </c>
      <c r="Z33" s="6">
        <v>-92.62</v>
      </c>
      <c r="AA33" s="22">
        <v>10349112</v>
      </c>
    </row>
    <row r="34" spans="1:27" ht="12.75">
      <c r="A34" s="5" t="s">
        <v>37</v>
      </c>
      <c r="B34" s="3"/>
      <c r="C34" s="22">
        <v>3948995</v>
      </c>
      <c r="D34" s="22"/>
      <c r="E34" s="23">
        <v>10072788</v>
      </c>
      <c r="F34" s="24">
        <v>404154</v>
      </c>
      <c r="G34" s="24"/>
      <c r="H34" s="24">
        <v>16495</v>
      </c>
      <c r="I34" s="24">
        <v>54615</v>
      </c>
      <c r="J34" s="24">
        <v>71110</v>
      </c>
      <c r="K34" s="24">
        <v>9811</v>
      </c>
      <c r="L34" s="24"/>
      <c r="M34" s="24"/>
      <c r="N34" s="24">
        <v>9811</v>
      </c>
      <c r="O34" s="24"/>
      <c r="P34" s="24"/>
      <c r="Q34" s="24">
        <v>7660</v>
      </c>
      <c r="R34" s="24">
        <v>7660</v>
      </c>
      <c r="S34" s="24"/>
      <c r="T34" s="24"/>
      <c r="U34" s="24"/>
      <c r="V34" s="24"/>
      <c r="W34" s="24">
        <v>88581</v>
      </c>
      <c r="X34" s="24">
        <v>404154</v>
      </c>
      <c r="Y34" s="24">
        <v>-315573</v>
      </c>
      <c r="Z34" s="6">
        <v>-78.08</v>
      </c>
      <c r="AA34" s="22">
        <v>404154</v>
      </c>
    </row>
    <row r="35" spans="1:27" ht="12.75">
      <c r="A35" s="5" t="s">
        <v>38</v>
      </c>
      <c r="B35" s="3"/>
      <c r="C35" s="22">
        <v>9108069</v>
      </c>
      <c r="D35" s="22"/>
      <c r="E35" s="23">
        <v>5042160</v>
      </c>
      <c r="F35" s="24">
        <v>7034615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228070</v>
      </c>
      <c r="R35" s="24">
        <v>228070</v>
      </c>
      <c r="S35" s="24">
        <v>2774285</v>
      </c>
      <c r="T35" s="24">
        <v>316470</v>
      </c>
      <c r="U35" s="24"/>
      <c r="V35" s="24">
        <v>3090755</v>
      </c>
      <c r="W35" s="24">
        <v>3318825</v>
      </c>
      <c r="X35" s="24">
        <v>7034615</v>
      </c>
      <c r="Y35" s="24">
        <v>-3715790</v>
      </c>
      <c r="Z35" s="6">
        <v>-52.82</v>
      </c>
      <c r="AA35" s="22">
        <v>7034615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17224146</v>
      </c>
      <c r="D38" s="19">
        <f>SUM(D39:D41)</f>
        <v>0</v>
      </c>
      <c r="E38" s="20">
        <f t="shared" si="7"/>
        <v>20339604</v>
      </c>
      <c r="F38" s="21">
        <f t="shared" si="7"/>
        <v>30167832</v>
      </c>
      <c r="G38" s="21">
        <f t="shared" si="7"/>
        <v>40554</v>
      </c>
      <c r="H38" s="21">
        <f t="shared" si="7"/>
        <v>173889</v>
      </c>
      <c r="I38" s="21">
        <f t="shared" si="7"/>
        <v>118869</v>
      </c>
      <c r="J38" s="21">
        <f t="shared" si="7"/>
        <v>333312</v>
      </c>
      <c r="K38" s="21">
        <f t="shared" si="7"/>
        <v>185193</v>
      </c>
      <c r="L38" s="21">
        <f t="shared" si="7"/>
        <v>85659</v>
      </c>
      <c r="M38" s="21">
        <f t="shared" si="7"/>
        <v>104526</v>
      </c>
      <c r="N38" s="21">
        <f t="shared" si="7"/>
        <v>375378</v>
      </c>
      <c r="O38" s="21">
        <f t="shared" si="7"/>
        <v>89056</v>
      </c>
      <c r="P38" s="21">
        <f t="shared" si="7"/>
        <v>65616</v>
      </c>
      <c r="Q38" s="21">
        <f t="shared" si="7"/>
        <v>48695</v>
      </c>
      <c r="R38" s="21">
        <f t="shared" si="7"/>
        <v>203367</v>
      </c>
      <c r="S38" s="21">
        <f t="shared" si="7"/>
        <v>866210</v>
      </c>
      <c r="T38" s="21">
        <f t="shared" si="7"/>
        <v>167410</v>
      </c>
      <c r="U38" s="21">
        <f t="shared" si="7"/>
        <v>0</v>
      </c>
      <c r="V38" s="21">
        <f t="shared" si="7"/>
        <v>1033620</v>
      </c>
      <c r="W38" s="21">
        <f t="shared" si="7"/>
        <v>1945677</v>
      </c>
      <c r="X38" s="21">
        <f t="shared" si="7"/>
        <v>30167832</v>
      </c>
      <c r="Y38" s="21">
        <f t="shared" si="7"/>
        <v>-28222155</v>
      </c>
      <c r="Z38" s="4">
        <f>+IF(X38&lt;&gt;0,+(Y38/X38)*100,0)</f>
        <v>-93.55049113240885</v>
      </c>
      <c r="AA38" s="19">
        <f>SUM(AA39:AA41)</f>
        <v>30167832</v>
      </c>
    </row>
    <row r="39" spans="1:27" ht="12.75">
      <c r="A39" s="5" t="s">
        <v>42</v>
      </c>
      <c r="B39" s="3"/>
      <c r="C39" s="22">
        <v>13623461</v>
      </c>
      <c r="D39" s="22"/>
      <c r="E39" s="23">
        <v>18566628</v>
      </c>
      <c r="F39" s="24">
        <v>12711027</v>
      </c>
      <c r="G39" s="24">
        <v>23635</v>
      </c>
      <c r="H39" s="24">
        <v>136574</v>
      </c>
      <c r="I39" s="24">
        <v>72094</v>
      </c>
      <c r="J39" s="24">
        <v>232303</v>
      </c>
      <c r="K39" s="24">
        <v>141144</v>
      </c>
      <c r="L39" s="24">
        <v>56192</v>
      </c>
      <c r="M39" s="24">
        <v>81616</v>
      </c>
      <c r="N39" s="24">
        <v>278952</v>
      </c>
      <c r="O39" s="24">
        <v>45333</v>
      </c>
      <c r="P39" s="24">
        <v>36685</v>
      </c>
      <c r="Q39" s="24">
        <v>24679</v>
      </c>
      <c r="R39" s="24">
        <v>106697</v>
      </c>
      <c r="S39" s="24">
        <v>866210</v>
      </c>
      <c r="T39" s="24">
        <v>144500</v>
      </c>
      <c r="U39" s="24"/>
      <c r="V39" s="24">
        <v>1010710</v>
      </c>
      <c r="W39" s="24">
        <v>1628662</v>
      </c>
      <c r="X39" s="24">
        <v>12711027</v>
      </c>
      <c r="Y39" s="24">
        <v>-11082365</v>
      </c>
      <c r="Z39" s="6">
        <v>-87.19</v>
      </c>
      <c r="AA39" s="22">
        <v>12711027</v>
      </c>
    </row>
    <row r="40" spans="1:27" ht="12.75">
      <c r="A40" s="5" t="s">
        <v>43</v>
      </c>
      <c r="B40" s="3"/>
      <c r="C40" s="22">
        <v>3600685</v>
      </c>
      <c r="D40" s="22"/>
      <c r="E40" s="23">
        <v>1772976</v>
      </c>
      <c r="F40" s="24">
        <v>17456805</v>
      </c>
      <c r="G40" s="24">
        <v>16919</v>
      </c>
      <c r="H40" s="24">
        <v>37315</v>
      </c>
      <c r="I40" s="24">
        <v>46775</v>
      </c>
      <c r="J40" s="24">
        <v>101009</v>
      </c>
      <c r="K40" s="24">
        <v>44049</v>
      </c>
      <c r="L40" s="24">
        <v>29467</v>
      </c>
      <c r="M40" s="24">
        <v>22910</v>
      </c>
      <c r="N40" s="24">
        <v>96426</v>
      </c>
      <c r="O40" s="24">
        <v>43723</v>
      </c>
      <c r="P40" s="24">
        <v>28931</v>
      </c>
      <c r="Q40" s="24">
        <v>24016</v>
      </c>
      <c r="R40" s="24">
        <v>96670</v>
      </c>
      <c r="S40" s="24"/>
      <c r="T40" s="24">
        <v>22910</v>
      </c>
      <c r="U40" s="24"/>
      <c r="V40" s="24">
        <v>22910</v>
      </c>
      <c r="W40" s="24">
        <v>317015</v>
      </c>
      <c r="X40" s="24">
        <v>17456805</v>
      </c>
      <c r="Y40" s="24">
        <v>-17139790</v>
      </c>
      <c r="Z40" s="6">
        <v>-98.18</v>
      </c>
      <c r="AA40" s="22">
        <v>17456805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164655117</v>
      </c>
      <c r="D42" s="19">
        <f>SUM(D43:D46)</f>
        <v>0</v>
      </c>
      <c r="E42" s="20">
        <f t="shared" si="8"/>
        <v>237472728</v>
      </c>
      <c r="F42" s="21">
        <f t="shared" si="8"/>
        <v>239611476</v>
      </c>
      <c r="G42" s="21">
        <f t="shared" si="8"/>
        <v>4448748</v>
      </c>
      <c r="H42" s="21">
        <f t="shared" si="8"/>
        <v>12756250</v>
      </c>
      <c r="I42" s="21">
        <f t="shared" si="8"/>
        <v>10872398</v>
      </c>
      <c r="J42" s="21">
        <f t="shared" si="8"/>
        <v>28077396</v>
      </c>
      <c r="K42" s="21">
        <f t="shared" si="8"/>
        <v>9278261</v>
      </c>
      <c r="L42" s="21">
        <f t="shared" si="8"/>
        <v>7551451</v>
      </c>
      <c r="M42" s="21">
        <f t="shared" si="8"/>
        <v>7987397</v>
      </c>
      <c r="N42" s="21">
        <f t="shared" si="8"/>
        <v>24817109</v>
      </c>
      <c r="O42" s="21">
        <f t="shared" si="8"/>
        <v>9591416</v>
      </c>
      <c r="P42" s="21">
        <f t="shared" si="8"/>
        <v>9216742</v>
      </c>
      <c r="Q42" s="21">
        <f t="shared" si="8"/>
        <v>6922955</v>
      </c>
      <c r="R42" s="21">
        <f t="shared" si="8"/>
        <v>25731113</v>
      </c>
      <c r="S42" s="21">
        <f t="shared" si="8"/>
        <v>3059728</v>
      </c>
      <c r="T42" s="21">
        <f t="shared" si="8"/>
        <v>8972869</v>
      </c>
      <c r="U42" s="21">
        <f t="shared" si="8"/>
        <v>0</v>
      </c>
      <c r="V42" s="21">
        <f t="shared" si="8"/>
        <v>12032597</v>
      </c>
      <c r="W42" s="21">
        <f t="shared" si="8"/>
        <v>90658215</v>
      </c>
      <c r="X42" s="21">
        <f t="shared" si="8"/>
        <v>239611476</v>
      </c>
      <c r="Y42" s="21">
        <f t="shared" si="8"/>
        <v>-148953261</v>
      </c>
      <c r="Z42" s="4">
        <f>+IF(X42&lt;&gt;0,+(Y42/X42)*100,0)</f>
        <v>-62.164493740692116</v>
      </c>
      <c r="AA42" s="19">
        <f>SUM(AA43:AA46)</f>
        <v>239611476</v>
      </c>
    </row>
    <row r="43" spans="1:27" ht="12.75">
      <c r="A43" s="5" t="s">
        <v>46</v>
      </c>
      <c r="B43" s="3"/>
      <c r="C43" s="22">
        <v>62832329</v>
      </c>
      <c r="D43" s="22"/>
      <c r="E43" s="23">
        <v>114728340</v>
      </c>
      <c r="F43" s="24">
        <v>108402923</v>
      </c>
      <c r="G43" s="24">
        <v>3206630</v>
      </c>
      <c r="H43" s="24">
        <v>8220164</v>
      </c>
      <c r="I43" s="24">
        <v>7744010</v>
      </c>
      <c r="J43" s="24">
        <v>19170804</v>
      </c>
      <c r="K43" s="24">
        <v>4802456</v>
      </c>
      <c r="L43" s="24">
        <v>4743283</v>
      </c>
      <c r="M43" s="24">
        <v>4316190</v>
      </c>
      <c r="N43" s="24">
        <v>13861929</v>
      </c>
      <c r="O43" s="24">
        <v>4536839</v>
      </c>
      <c r="P43" s="24">
        <v>4356993</v>
      </c>
      <c r="Q43" s="24">
        <v>4096835</v>
      </c>
      <c r="R43" s="24">
        <v>12990667</v>
      </c>
      <c r="S43" s="24">
        <v>4329189</v>
      </c>
      <c r="T43" s="24">
        <v>4192323</v>
      </c>
      <c r="U43" s="24"/>
      <c r="V43" s="24">
        <v>8521512</v>
      </c>
      <c r="W43" s="24">
        <v>54544912</v>
      </c>
      <c r="X43" s="24">
        <v>108402923</v>
      </c>
      <c r="Y43" s="24">
        <v>-53858011</v>
      </c>
      <c r="Z43" s="6">
        <v>-49.68</v>
      </c>
      <c r="AA43" s="22">
        <v>108402923</v>
      </c>
    </row>
    <row r="44" spans="1:27" ht="12.75">
      <c r="A44" s="5" t="s">
        <v>47</v>
      </c>
      <c r="B44" s="3"/>
      <c r="C44" s="22">
        <v>79387202</v>
      </c>
      <c r="D44" s="22"/>
      <c r="E44" s="23">
        <v>85354848</v>
      </c>
      <c r="F44" s="24">
        <v>90251838</v>
      </c>
      <c r="G44" s="24">
        <v>1111284</v>
      </c>
      <c r="H44" s="24">
        <v>3868089</v>
      </c>
      <c r="I44" s="24">
        <v>2759521</v>
      </c>
      <c r="J44" s="24">
        <v>7738894</v>
      </c>
      <c r="K44" s="24">
        <v>3087701</v>
      </c>
      <c r="L44" s="24">
        <v>2598241</v>
      </c>
      <c r="M44" s="24">
        <v>3534533</v>
      </c>
      <c r="N44" s="24">
        <v>9220475</v>
      </c>
      <c r="O44" s="24">
        <v>5027324</v>
      </c>
      <c r="P44" s="24">
        <v>2893821</v>
      </c>
      <c r="Q44" s="24">
        <v>2095616</v>
      </c>
      <c r="R44" s="24">
        <v>10016761</v>
      </c>
      <c r="S44" s="24">
        <v>-1725760</v>
      </c>
      <c r="T44" s="24">
        <v>3345762</v>
      </c>
      <c r="U44" s="24"/>
      <c r="V44" s="24">
        <v>1620002</v>
      </c>
      <c r="W44" s="24">
        <v>28596132</v>
      </c>
      <c r="X44" s="24">
        <v>90251838</v>
      </c>
      <c r="Y44" s="24">
        <v>-61655706</v>
      </c>
      <c r="Z44" s="6">
        <v>-68.32</v>
      </c>
      <c r="AA44" s="22">
        <v>90251838</v>
      </c>
    </row>
    <row r="45" spans="1:27" ht="12.75">
      <c r="A45" s="5" t="s">
        <v>48</v>
      </c>
      <c r="B45" s="3"/>
      <c r="C45" s="25"/>
      <c r="D45" s="25"/>
      <c r="E45" s="26">
        <v>7881684</v>
      </c>
      <c r="F45" s="27">
        <v>5870423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>
        <v>5870423</v>
      </c>
      <c r="Y45" s="27">
        <v>-5870423</v>
      </c>
      <c r="Z45" s="7">
        <v>-100</v>
      </c>
      <c r="AA45" s="25">
        <v>5870423</v>
      </c>
    </row>
    <row r="46" spans="1:27" ht="12.75">
      <c r="A46" s="5" t="s">
        <v>49</v>
      </c>
      <c r="B46" s="3"/>
      <c r="C46" s="22">
        <v>22435586</v>
      </c>
      <c r="D46" s="22"/>
      <c r="E46" s="23">
        <v>29507856</v>
      </c>
      <c r="F46" s="24">
        <v>35086292</v>
      </c>
      <c r="G46" s="24">
        <v>130834</v>
      </c>
      <c r="H46" s="24">
        <v>667997</v>
      </c>
      <c r="I46" s="24">
        <v>368867</v>
      </c>
      <c r="J46" s="24">
        <v>1167698</v>
      </c>
      <c r="K46" s="24">
        <v>1388104</v>
      </c>
      <c r="L46" s="24">
        <v>209927</v>
      </c>
      <c r="M46" s="24">
        <v>136674</v>
      </c>
      <c r="N46" s="24">
        <v>1734705</v>
      </c>
      <c r="O46" s="24">
        <v>27253</v>
      </c>
      <c r="P46" s="24">
        <v>1965928</v>
      </c>
      <c r="Q46" s="24">
        <v>730504</v>
      </c>
      <c r="R46" s="24">
        <v>2723685</v>
      </c>
      <c r="S46" s="24">
        <v>456299</v>
      </c>
      <c r="T46" s="24">
        <v>1434784</v>
      </c>
      <c r="U46" s="24"/>
      <c r="V46" s="24">
        <v>1891083</v>
      </c>
      <c r="W46" s="24">
        <v>7517171</v>
      </c>
      <c r="X46" s="24">
        <v>35086292</v>
      </c>
      <c r="Y46" s="24">
        <v>-27569121</v>
      </c>
      <c r="Z46" s="6">
        <v>-78.58</v>
      </c>
      <c r="AA46" s="22">
        <v>35086292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255389513</v>
      </c>
      <c r="D48" s="40">
        <f>+D28+D32+D38+D42+D47</f>
        <v>0</v>
      </c>
      <c r="E48" s="41">
        <f t="shared" si="9"/>
        <v>436265232</v>
      </c>
      <c r="F48" s="42">
        <f t="shared" si="9"/>
        <v>434445023</v>
      </c>
      <c r="G48" s="42">
        <f t="shared" si="9"/>
        <v>4066916</v>
      </c>
      <c r="H48" s="42">
        <f t="shared" si="9"/>
        <v>13653732</v>
      </c>
      <c r="I48" s="42">
        <f t="shared" si="9"/>
        <v>12275031</v>
      </c>
      <c r="J48" s="42">
        <f t="shared" si="9"/>
        <v>29995679</v>
      </c>
      <c r="K48" s="42">
        <f t="shared" si="9"/>
        <v>11213030</v>
      </c>
      <c r="L48" s="42">
        <f t="shared" si="9"/>
        <v>9473916</v>
      </c>
      <c r="M48" s="42">
        <f t="shared" si="9"/>
        <v>15356723</v>
      </c>
      <c r="N48" s="42">
        <f t="shared" si="9"/>
        <v>36043669</v>
      </c>
      <c r="O48" s="42">
        <f t="shared" si="9"/>
        <v>11628220</v>
      </c>
      <c r="P48" s="42">
        <f t="shared" si="9"/>
        <v>8181243</v>
      </c>
      <c r="Q48" s="42">
        <f t="shared" si="9"/>
        <v>10040755</v>
      </c>
      <c r="R48" s="42">
        <f t="shared" si="9"/>
        <v>29850218</v>
      </c>
      <c r="S48" s="42">
        <f t="shared" si="9"/>
        <v>10955510</v>
      </c>
      <c r="T48" s="42">
        <f t="shared" si="9"/>
        <v>8875355</v>
      </c>
      <c r="U48" s="42">
        <f t="shared" si="9"/>
        <v>0</v>
      </c>
      <c r="V48" s="42">
        <f t="shared" si="9"/>
        <v>19830865</v>
      </c>
      <c r="W48" s="42">
        <f t="shared" si="9"/>
        <v>115720431</v>
      </c>
      <c r="X48" s="42">
        <f t="shared" si="9"/>
        <v>434445023</v>
      </c>
      <c r="Y48" s="42">
        <f t="shared" si="9"/>
        <v>-318724592</v>
      </c>
      <c r="Z48" s="43">
        <f>+IF(X48&lt;&gt;0,+(Y48/X48)*100,0)</f>
        <v>-73.36361912931847</v>
      </c>
      <c r="AA48" s="40">
        <f>+AA28+AA32+AA38+AA42+AA47</f>
        <v>434445023</v>
      </c>
    </row>
    <row r="49" spans="1:27" ht="12.75">
      <c r="A49" s="14" t="s">
        <v>77</v>
      </c>
      <c r="B49" s="15"/>
      <c r="C49" s="44">
        <f aca="true" t="shared" si="10" ref="C49:Y49">+C25-C48</f>
        <v>56747537</v>
      </c>
      <c r="D49" s="44">
        <f>+D25-D48</f>
        <v>0</v>
      </c>
      <c r="E49" s="45">
        <f t="shared" si="10"/>
        <v>3704832</v>
      </c>
      <c r="F49" s="46">
        <f t="shared" si="10"/>
        <v>-7350204</v>
      </c>
      <c r="G49" s="46">
        <f t="shared" si="10"/>
        <v>22415657</v>
      </c>
      <c r="H49" s="46">
        <f t="shared" si="10"/>
        <v>746538</v>
      </c>
      <c r="I49" s="46">
        <f t="shared" si="10"/>
        <v>8994212</v>
      </c>
      <c r="J49" s="46">
        <f t="shared" si="10"/>
        <v>32156407</v>
      </c>
      <c r="K49" s="46">
        <f t="shared" si="10"/>
        <v>6076727</v>
      </c>
      <c r="L49" s="46">
        <f t="shared" si="10"/>
        <v>11232365</v>
      </c>
      <c r="M49" s="46">
        <f t="shared" si="10"/>
        <v>1146436</v>
      </c>
      <c r="N49" s="46">
        <f t="shared" si="10"/>
        <v>18455528</v>
      </c>
      <c r="O49" s="46">
        <f t="shared" si="10"/>
        <v>7420831</v>
      </c>
      <c r="P49" s="46">
        <f t="shared" si="10"/>
        <v>10185648</v>
      </c>
      <c r="Q49" s="46">
        <f t="shared" si="10"/>
        <v>34131400</v>
      </c>
      <c r="R49" s="46">
        <f t="shared" si="10"/>
        <v>51737879</v>
      </c>
      <c r="S49" s="46">
        <f t="shared" si="10"/>
        <v>10161206</v>
      </c>
      <c r="T49" s="46">
        <f t="shared" si="10"/>
        <v>2166152</v>
      </c>
      <c r="U49" s="46">
        <f t="shared" si="10"/>
        <v>0</v>
      </c>
      <c r="V49" s="46">
        <f t="shared" si="10"/>
        <v>12327358</v>
      </c>
      <c r="W49" s="46">
        <f t="shared" si="10"/>
        <v>114677172</v>
      </c>
      <c r="X49" s="46">
        <f>IF(F25=F48,0,X25-X48)</f>
        <v>-7350204</v>
      </c>
      <c r="Y49" s="46">
        <f t="shared" si="10"/>
        <v>122027376</v>
      </c>
      <c r="Z49" s="47">
        <f>+IF(X49&lt;&gt;0,+(Y49/X49)*100,0)</f>
        <v>-1660.1903294112653</v>
      </c>
      <c r="AA49" s="44">
        <f>+AA25-AA48</f>
        <v>-7350204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234783054</v>
      </c>
      <c r="D5" s="19">
        <f>SUM(D6:D8)</f>
        <v>0</v>
      </c>
      <c r="E5" s="20">
        <f t="shared" si="0"/>
        <v>234319080</v>
      </c>
      <c r="F5" s="21">
        <f t="shared" si="0"/>
        <v>234319080</v>
      </c>
      <c r="G5" s="21">
        <f t="shared" si="0"/>
        <v>12826479</v>
      </c>
      <c r="H5" s="21">
        <f t="shared" si="0"/>
        <v>57576919</v>
      </c>
      <c r="I5" s="21">
        <f t="shared" si="0"/>
        <v>12948561</v>
      </c>
      <c r="J5" s="21">
        <f t="shared" si="0"/>
        <v>83351959</v>
      </c>
      <c r="K5" s="21">
        <f t="shared" si="0"/>
        <v>12857375</v>
      </c>
      <c r="L5" s="21">
        <f t="shared" si="0"/>
        <v>13095036</v>
      </c>
      <c r="M5" s="21">
        <f t="shared" si="0"/>
        <v>41380496</v>
      </c>
      <c r="N5" s="21">
        <f t="shared" si="0"/>
        <v>67332907</v>
      </c>
      <c r="O5" s="21">
        <f t="shared" si="0"/>
        <v>13120959</v>
      </c>
      <c r="P5" s="21">
        <f t="shared" si="0"/>
        <v>13084735</v>
      </c>
      <c r="Q5" s="21">
        <f t="shared" si="0"/>
        <v>0</v>
      </c>
      <c r="R5" s="21">
        <f t="shared" si="0"/>
        <v>26205694</v>
      </c>
      <c r="S5" s="21">
        <f t="shared" si="0"/>
        <v>12316383</v>
      </c>
      <c r="T5" s="21">
        <f t="shared" si="0"/>
        <v>12158678</v>
      </c>
      <c r="U5" s="21">
        <f t="shared" si="0"/>
        <v>0</v>
      </c>
      <c r="V5" s="21">
        <f t="shared" si="0"/>
        <v>24475061</v>
      </c>
      <c r="W5" s="21">
        <f t="shared" si="0"/>
        <v>201365621</v>
      </c>
      <c r="X5" s="21">
        <f t="shared" si="0"/>
        <v>234319080</v>
      </c>
      <c r="Y5" s="21">
        <f t="shared" si="0"/>
        <v>-32953459</v>
      </c>
      <c r="Z5" s="4">
        <f>+IF(X5&lt;&gt;0,+(Y5/X5)*100,0)</f>
        <v>-14.063497944768304</v>
      </c>
      <c r="AA5" s="19">
        <f>SUM(AA6:AA8)</f>
        <v>234319080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>
        <v>234783054</v>
      </c>
      <c r="D7" s="25"/>
      <c r="E7" s="26">
        <v>234319080</v>
      </c>
      <c r="F7" s="27">
        <v>234319080</v>
      </c>
      <c r="G7" s="27">
        <v>12826479</v>
      </c>
      <c r="H7" s="27">
        <v>57576919</v>
      </c>
      <c r="I7" s="27">
        <v>12948561</v>
      </c>
      <c r="J7" s="27">
        <v>83351959</v>
      </c>
      <c r="K7" s="27">
        <v>12857375</v>
      </c>
      <c r="L7" s="27">
        <v>13095036</v>
      </c>
      <c r="M7" s="27">
        <v>41380496</v>
      </c>
      <c r="N7" s="27">
        <v>67332907</v>
      </c>
      <c r="O7" s="27">
        <v>13120959</v>
      </c>
      <c r="P7" s="27">
        <v>13084735</v>
      </c>
      <c r="Q7" s="27"/>
      <c r="R7" s="27">
        <v>26205694</v>
      </c>
      <c r="S7" s="27">
        <v>12316383</v>
      </c>
      <c r="T7" s="27">
        <v>12158678</v>
      </c>
      <c r="U7" s="27"/>
      <c r="V7" s="27">
        <v>24475061</v>
      </c>
      <c r="W7" s="27">
        <v>201365621</v>
      </c>
      <c r="X7" s="27">
        <v>234319080</v>
      </c>
      <c r="Y7" s="27">
        <v>-32953459</v>
      </c>
      <c r="Z7" s="7">
        <v>-14.06</v>
      </c>
      <c r="AA7" s="25">
        <v>234319080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430925</v>
      </c>
      <c r="D9" s="19">
        <f>SUM(D10:D14)</f>
        <v>0</v>
      </c>
      <c r="E9" s="20">
        <f t="shared" si="1"/>
        <v>3312392</v>
      </c>
      <c r="F9" s="21">
        <f t="shared" si="1"/>
        <v>3312392</v>
      </c>
      <c r="G9" s="21">
        <f t="shared" si="1"/>
        <v>21069</v>
      </c>
      <c r="H9" s="21">
        <f t="shared" si="1"/>
        <v>20087</v>
      </c>
      <c r="I9" s="21">
        <f t="shared" si="1"/>
        <v>66359</v>
      </c>
      <c r="J9" s="21">
        <f t="shared" si="1"/>
        <v>107515</v>
      </c>
      <c r="K9" s="21">
        <f t="shared" si="1"/>
        <v>89545</v>
      </c>
      <c r="L9" s="21">
        <f t="shared" si="1"/>
        <v>20407</v>
      </c>
      <c r="M9" s="21">
        <f t="shared" si="1"/>
        <v>10326</v>
      </c>
      <c r="N9" s="21">
        <f t="shared" si="1"/>
        <v>120278</v>
      </c>
      <c r="O9" s="21">
        <f t="shared" si="1"/>
        <v>32690</v>
      </c>
      <c r="P9" s="21">
        <f t="shared" si="1"/>
        <v>12299</v>
      </c>
      <c r="Q9" s="21">
        <f t="shared" si="1"/>
        <v>0</v>
      </c>
      <c r="R9" s="21">
        <f t="shared" si="1"/>
        <v>44989</v>
      </c>
      <c r="S9" s="21">
        <f t="shared" si="1"/>
        <v>5104</v>
      </c>
      <c r="T9" s="21">
        <f t="shared" si="1"/>
        <v>7706</v>
      </c>
      <c r="U9" s="21">
        <f t="shared" si="1"/>
        <v>0</v>
      </c>
      <c r="V9" s="21">
        <f t="shared" si="1"/>
        <v>12810</v>
      </c>
      <c r="W9" s="21">
        <f t="shared" si="1"/>
        <v>285592</v>
      </c>
      <c r="X9" s="21">
        <f t="shared" si="1"/>
        <v>3312392</v>
      </c>
      <c r="Y9" s="21">
        <f t="shared" si="1"/>
        <v>-3026800</v>
      </c>
      <c r="Z9" s="4">
        <f>+IF(X9&lt;&gt;0,+(Y9/X9)*100,0)</f>
        <v>-91.37807360964524</v>
      </c>
      <c r="AA9" s="19">
        <f>SUM(AA10:AA14)</f>
        <v>3312392</v>
      </c>
    </row>
    <row r="10" spans="1:27" ht="12.75">
      <c r="A10" s="5" t="s">
        <v>36</v>
      </c>
      <c r="B10" s="3"/>
      <c r="C10" s="22">
        <v>151574</v>
      </c>
      <c r="D10" s="22"/>
      <c r="E10" s="23">
        <v>232392</v>
      </c>
      <c r="F10" s="24">
        <v>232392</v>
      </c>
      <c r="G10" s="24">
        <v>12151</v>
      </c>
      <c r="H10" s="24">
        <v>16972</v>
      </c>
      <c r="I10" s="24">
        <v>15119</v>
      </c>
      <c r="J10" s="24">
        <v>44242</v>
      </c>
      <c r="K10" s="24">
        <v>17041</v>
      </c>
      <c r="L10" s="24">
        <v>10398</v>
      </c>
      <c r="M10" s="24">
        <v>10326</v>
      </c>
      <c r="N10" s="24">
        <v>37765</v>
      </c>
      <c r="O10" s="24">
        <v>14540</v>
      </c>
      <c r="P10" s="24">
        <v>11054</v>
      </c>
      <c r="Q10" s="24"/>
      <c r="R10" s="24">
        <v>25594</v>
      </c>
      <c r="S10" s="24">
        <v>5104</v>
      </c>
      <c r="T10" s="24">
        <v>7706</v>
      </c>
      <c r="U10" s="24"/>
      <c r="V10" s="24">
        <v>12810</v>
      </c>
      <c r="W10" s="24">
        <v>120411</v>
      </c>
      <c r="X10" s="24">
        <v>232392</v>
      </c>
      <c r="Y10" s="24">
        <v>-111981</v>
      </c>
      <c r="Z10" s="6">
        <v>-48.19</v>
      </c>
      <c r="AA10" s="22">
        <v>232392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279351</v>
      </c>
      <c r="D12" s="22"/>
      <c r="E12" s="23">
        <v>3080000</v>
      </c>
      <c r="F12" s="24">
        <v>3080000</v>
      </c>
      <c r="G12" s="24">
        <v>8918</v>
      </c>
      <c r="H12" s="24">
        <v>3115</v>
      </c>
      <c r="I12" s="24">
        <v>51240</v>
      </c>
      <c r="J12" s="24">
        <v>63273</v>
      </c>
      <c r="K12" s="24">
        <v>72504</v>
      </c>
      <c r="L12" s="24">
        <v>10009</v>
      </c>
      <c r="M12" s="24"/>
      <c r="N12" s="24">
        <v>82513</v>
      </c>
      <c r="O12" s="24">
        <v>18150</v>
      </c>
      <c r="P12" s="24">
        <v>1245</v>
      </c>
      <c r="Q12" s="24"/>
      <c r="R12" s="24">
        <v>19395</v>
      </c>
      <c r="S12" s="24"/>
      <c r="T12" s="24"/>
      <c r="U12" s="24"/>
      <c r="V12" s="24"/>
      <c r="W12" s="24">
        <v>165181</v>
      </c>
      <c r="X12" s="24">
        <v>3080000</v>
      </c>
      <c r="Y12" s="24">
        <v>-2914819</v>
      </c>
      <c r="Z12" s="6">
        <v>-94.64</v>
      </c>
      <c r="AA12" s="22">
        <v>3080000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34736398</v>
      </c>
      <c r="D15" s="19">
        <f>SUM(D16:D18)</f>
        <v>0</v>
      </c>
      <c r="E15" s="20">
        <f t="shared" si="2"/>
        <v>66183072</v>
      </c>
      <c r="F15" s="21">
        <f t="shared" si="2"/>
        <v>66183072</v>
      </c>
      <c r="G15" s="21">
        <f t="shared" si="2"/>
        <v>185159</v>
      </c>
      <c r="H15" s="21">
        <f t="shared" si="2"/>
        <v>11344088</v>
      </c>
      <c r="I15" s="21">
        <f t="shared" si="2"/>
        <v>153801</v>
      </c>
      <c r="J15" s="21">
        <f t="shared" si="2"/>
        <v>11683048</v>
      </c>
      <c r="K15" s="21">
        <f t="shared" si="2"/>
        <v>297684</v>
      </c>
      <c r="L15" s="21">
        <f t="shared" si="2"/>
        <v>166408</v>
      </c>
      <c r="M15" s="21">
        <f t="shared" si="2"/>
        <v>165641</v>
      </c>
      <c r="N15" s="21">
        <f t="shared" si="2"/>
        <v>629733</v>
      </c>
      <c r="O15" s="21">
        <f t="shared" si="2"/>
        <v>158629</v>
      </c>
      <c r="P15" s="21">
        <f t="shared" si="2"/>
        <v>147635</v>
      </c>
      <c r="Q15" s="21">
        <f t="shared" si="2"/>
        <v>0</v>
      </c>
      <c r="R15" s="21">
        <f t="shared" si="2"/>
        <v>306264</v>
      </c>
      <c r="S15" s="21">
        <f t="shared" si="2"/>
        <v>133204</v>
      </c>
      <c r="T15" s="21">
        <f t="shared" si="2"/>
        <v>232290</v>
      </c>
      <c r="U15" s="21">
        <f t="shared" si="2"/>
        <v>0</v>
      </c>
      <c r="V15" s="21">
        <f t="shared" si="2"/>
        <v>365494</v>
      </c>
      <c r="W15" s="21">
        <f t="shared" si="2"/>
        <v>12984539</v>
      </c>
      <c r="X15" s="21">
        <f t="shared" si="2"/>
        <v>66183072</v>
      </c>
      <c r="Y15" s="21">
        <f t="shared" si="2"/>
        <v>-53198533</v>
      </c>
      <c r="Z15" s="4">
        <f>+IF(X15&lt;&gt;0,+(Y15/X15)*100,0)</f>
        <v>-80.38087594362499</v>
      </c>
      <c r="AA15" s="19">
        <f>SUM(AA16:AA18)</f>
        <v>66183072</v>
      </c>
    </row>
    <row r="16" spans="1:27" ht="12.75">
      <c r="A16" s="5" t="s">
        <v>42</v>
      </c>
      <c r="B16" s="3"/>
      <c r="C16" s="22">
        <v>2124808</v>
      </c>
      <c r="D16" s="22"/>
      <c r="E16" s="23">
        <v>36103668</v>
      </c>
      <c r="F16" s="24">
        <v>36103668</v>
      </c>
      <c r="G16" s="24">
        <v>37418</v>
      </c>
      <c r="H16" s="24">
        <v>21821</v>
      </c>
      <c r="I16" s="24">
        <v>18045</v>
      </c>
      <c r="J16" s="24">
        <v>77284</v>
      </c>
      <c r="K16" s="24">
        <v>146152</v>
      </c>
      <c r="L16" s="24">
        <v>20073</v>
      </c>
      <c r="M16" s="24">
        <v>23560</v>
      </c>
      <c r="N16" s="24">
        <v>189785</v>
      </c>
      <c r="O16" s="24">
        <v>12313</v>
      </c>
      <c r="P16" s="24">
        <v>4600</v>
      </c>
      <c r="Q16" s="24"/>
      <c r="R16" s="24">
        <v>16913</v>
      </c>
      <c r="S16" s="24"/>
      <c r="T16" s="24">
        <v>99086</v>
      </c>
      <c r="U16" s="24"/>
      <c r="V16" s="24">
        <v>99086</v>
      </c>
      <c r="W16" s="24">
        <v>383068</v>
      </c>
      <c r="X16" s="24">
        <v>36103668</v>
      </c>
      <c r="Y16" s="24">
        <v>-35720600</v>
      </c>
      <c r="Z16" s="6">
        <v>-98.94</v>
      </c>
      <c r="AA16" s="22">
        <v>36103668</v>
      </c>
    </row>
    <row r="17" spans="1:27" ht="12.75">
      <c r="A17" s="5" t="s">
        <v>43</v>
      </c>
      <c r="B17" s="3"/>
      <c r="C17" s="22">
        <v>32611590</v>
      </c>
      <c r="D17" s="22"/>
      <c r="E17" s="23">
        <v>30079404</v>
      </c>
      <c r="F17" s="24">
        <v>30079404</v>
      </c>
      <c r="G17" s="24">
        <v>147741</v>
      </c>
      <c r="H17" s="24">
        <v>11322267</v>
      </c>
      <c r="I17" s="24">
        <v>135756</v>
      </c>
      <c r="J17" s="24">
        <v>11605764</v>
      </c>
      <c r="K17" s="24">
        <v>151532</v>
      </c>
      <c r="L17" s="24">
        <v>146335</v>
      </c>
      <c r="M17" s="24">
        <v>142081</v>
      </c>
      <c r="N17" s="24">
        <v>439948</v>
      </c>
      <c r="O17" s="24">
        <v>146316</v>
      </c>
      <c r="P17" s="24">
        <v>143035</v>
      </c>
      <c r="Q17" s="24"/>
      <c r="R17" s="24">
        <v>289351</v>
      </c>
      <c r="S17" s="24">
        <v>133204</v>
      </c>
      <c r="T17" s="24">
        <v>133204</v>
      </c>
      <c r="U17" s="24"/>
      <c r="V17" s="24">
        <v>266408</v>
      </c>
      <c r="W17" s="24">
        <v>12601471</v>
      </c>
      <c r="X17" s="24">
        <v>30079404</v>
      </c>
      <c r="Y17" s="24">
        <v>-17477933</v>
      </c>
      <c r="Z17" s="6">
        <v>-58.11</v>
      </c>
      <c r="AA17" s="22">
        <v>30079404</v>
      </c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435524115</v>
      </c>
      <c r="D19" s="19">
        <f>SUM(D20:D23)</f>
        <v>0</v>
      </c>
      <c r="E19" s="20">
        <f t="shared" si="3"/>
        <v>580864452</v>
      </c>
      <c r="F19" s="21">
        <f t="shared" si="3"/>
        <v>580864452</v>
      </c>
      <c r="G19" s="21">
        <f t="shared" si="3"/>
        <v>37548214</v>
      </c>
      <c r="H19" s="21">
        <f t="shared" si="3"/>
        <v>34415300</v>
      </c>
      <c r="I19" s="21">
        <f t="shared" si="3"/>
        <v>36789487</v>
      </c>
      <c r="J19" s="21">
        <f t="shared" si="3"/>
        <v>108753001</v>
      </c>
      <c r="K19" s="21">
        <f t="shared" si="3"/>
        <v>37074664</v>
      </c>
      <c r="L19" s="21">
        <f t="shared" si="3"/>
        <v>34644051</v>
      </c>
      <c r="M19" s="21">
        <f t="shared" si="3"/>
        <v>38465584</v>
      </c>
      <c r="N19" s="21">
        <f t="shared" si="3"/>
        <v>110184299</v>
      </c>
      <c r="O19" s="21">
        <f t="shared" si="3"/>
        <v>34382218</v>
      </c>
      <c r="P19" s="21">
        <f t="shared" si="3"/>
        <v>39291607</v>
      </c>
      <c r="Q19" s="21">
        <f t="shared" si="3"/>
        <v>0</v>
      </c>
      <c r="R19" s="21">
        <f t="shared" si="3"/>
        <v>73673825</v>
      </c>
      <c r="S19" s="21">
        <f t="shared" si="3"/>
        <v>34859623</v>
      </c>
      <c r="T19" s="21">
        <f t="shared" si="3"/>
        <v>36309497</v>
      </c>
      <c r="U19" s="21">
        <f t="shared" si="3"/>
        <v>0</v>
      </c>
      <c r="V19" s="21">
        <f t="shared" si="3"/>
        <v>71169120</v>
      </c>
      <c r="W19" s="21">
        <f t="shared" si="3"/>
        <v>363780245</v>
      </c>
      <c r="X19" s="21">
        <f t="shared" si="3"/>
        <v>580864452</v>
      </c>
      <c r="Y19" s="21">
        <f t="shared" si="3"/>
        <v>-217084207</v>
      </c>
      <c r="Z19" s="4">
        <f>+IF(X19&lt;&gt;0,+(Y19/X19)*100,0)</f>
        <v>-37.372610124883316</v>
      </c>
      <c r="AA19" s="19">
        <f>SUM(AA20:AA23)</f>
        <v>580864452</v>
      </c>
    </row>
    <row r="20" spans="1:27" ht="12.75">
      <c r="A20" s="5" t="s">
        <v>46</v>
      </c>
      <c r="B20" s="3"/>
      <c r="C20" s="22">
        <v>268365932</v>
      </c>
      <c r="D20" s="22"/>
      <c r="E20" s="23">
        <v>395605780</v>
      </c>
      <c r="F20" s="24">
        <v>395605780</v>
      </c>
      <c r="G20" s="24">
        <v>26423591</v>
      </c>
      <c r="H20" s="24">
        <v>22107789</v>
      </c>
      <c r="I20" s="24">
        <v>25448466</v>
      </c>
      <c r="J20" s="24">
        <v>73979846</v>
      </c>
      <c r="K20" s="24">
        <v>25287391</v>
      </c>
      <c r="L20" s="24">
        <v>22915005</v>
      </c>
      <c r="M20" s="24">
        <v>26731904</v>
      </c>
      <c r="N20" s="24">
        <v>74934300</v>
      </c>
      <c r="O20" s="24">
        <v>22927705</v>
      </c>
      <c r="P20" s="24">
        <v>28060006</v>
      </c>
      <c r="Q20" s="24"/>
      <c r="R20" s="24">
        <v>50987711</v>
      </c>
      <c r="S20" s="24">
        <v>23415756</v>
      </c>
      <c r="T20" s="24">
        <v>24892461</v>
      </c>
      <c r="U20" s="24"/>
      <c r="V20" s="24">
        <v>48308217</v>
      </c>
      <c r="W20" s="24">
        <v>248210074</v>
      </c>
      <c r="X20" s="24">
        <v>395605780</v>
      </c>
      <c r="Y20" s="24">
        <v>-147395706</v>
      </c>
      <c r="Z20" s="6">
        <v>-37.26</v>
      </c>
      <c r="AA20" s="22">
        <v>395605780</v>
      </c>
    </row>
    <row r="21" spans="1:27" ht="12.75">
      <c r="A21" s="5" t="s">
        <v>47</v>
      </c>
      <c r="B21" s="3"/>
      <c r="C21" s="22">
        <v>112660026</v>
      </c>
      <c r="D21" s="22"/>
      <c r="E21" s="23">
        <v>101970560</v>
      </c>
      <c r="F21" s="24">
        <v>101970560</v>
      </c>
      <c r="G21" s="24">
        <v>6333864</v>
      </c>
      <c r="H21" s="24">
        <v>7380684</v>
      </c>
      <c r="I21" s="24">
        <v>6569185</v>
      </c>
      <c r="J21" s="24">
        <v>20283733</v>
      </c>
      <c r="K21" s="24">
        <v>6937148</v>
      </c>
      <c r="L21" s="24">
        <v>6872214</v>
      </c>
      <c r="M21" s="24">
        <v>6709659</v>
      </c>
      <c r="N21" s="24">
        <v>20519021</v>
      </c>
      <c r="O21" s="24">
        <v>6680512</v>
      </c>
      <c r="P21" s="24">
        <v>6318269</v>
      </c>
      <c r="Q21" s="24"/>
      <c r="R21" s="24">
        <v>12998781</v>
      </c>
      <c r="S21" s="24">
        <v>6662901</v>
      </c>
      <c r="T21" s="24">
        <v>6606442</v>
      </c>
      <c r="U21" s="24"/>
      <c r="V21" s="24">
        <v>13269343</v>
      </c>
      <c r="W21" s="24">
        <v>67070878</v>
      </c>
      <c r="X21" s="24">
        <v>101970560</v>
      </c>
      <c r="Y21" s="24">
        <v>-34899682</v>
      </c>
      <c r="Z21" s="6">
        <v>-34.23</v>
      </c>
      <c r="AA21" s="22">
        <v>101970560</v>
      </c>
    </row>
    <row r="22" spans="1:27" ht="12.75">
      <c r="A22" s="5" t="s">
        <v>48</v>
      </c>
      <c r="B22" s="3"/>
      <c r="C22" s="25">
        <v>33002980</v>
      </c>
      <c r="D22" s="25"/>
      <c r="E22" s="26">
        <v>46511656</v>
      </c>
      <c r="F22" s="27">
        <v>46511656</v>
      </c>
      <c r="G22" s="27">
        <v>2849319</v>
      </c>
      <c r="H22" s="27">
        <v>2928241</v>
      </c>
      <c r="I22" s="27">
        <v>2836136</v>
      </c>
      <c r="J22" s="27">
        <v>8613696</v>
      </c>
      <c r="K22" s="27">
        <v>2938980</v>
      </c>
      <c r="L22" s="27">
        <v>2897991</v>
      </c>
      <c r="M22" s="27">
        <v>2931174</v>
      </c>
      <c r="N22" s="27">
        <v>8768145</v>
      </c>
      <c r="O22" s="27">
        <v>2829708</v>
      </c>
      <c r="P22" s="27">
        <v>2925668</v>
      </c>
      <c r="Q22" s="27"/>
      <c r="R22" s="27">
        <v>5755376</v>
      </c>
      <c r="S22" s="27">
        <v>2839322</v>
      </c>
      <c r="T22" s="27">
        <v>2859367</v>
      </c>
      <c r="U22" s="27"/>
      <c r="V22" s="27">
        <v>5698689</v>
      </c>
      <c r="W22" s="27">
        <v>28835906</v>
      </c>
      <c r="X22" s="27">
        <v>46511656</v>
      </c>
      <c r="Y22" s="27">
        <v>-17675750</v>
      </c>
      <c r="Z22" s="7">
        <v>-38</v>
      </c>
      <c r="AA22" s="25">
        <v>46511656</v>
      </c>
    </row>
    <row r="23" spans="1:27" ht="12.75">
      <c r="A23" s="5" t="s">
        <v>49</v>
      </c>
      <c r="B23" s="3"/>
      <c r="C23" s="22">
        <v>21495177</v>
      </c>
      <c r="D23" s="22"/>
      <c r="E23" s="23">
        <v>36776456</v>
      </c>
      <c r="F23" s="24">
        <v>36776456</v>
      </c>
      <c r="G23" s="24">
        <v>1941440</v>
      </c>
      <c r="H23" s="24">
        <v>1998586</v>
      </c>
      <c r="I23" s="24">
        <v>1935700</v>
      </c>
      <c r="J23" s="24">
        <v>5875726</v>
      </c>
      <c r="K23" s="24">
        <v>1911145</v>
      </c>
      <c r="L23" s="24">
        <v>1958841</v>
      </c>
      <c r="M23" s="24">
        <v>2092847</v>
      </c>
      <c r="N23" s="24">
        <v>5962833</v>
      </c>
      <c r="O23" s="24">
        <v>1944293</v>
      </c>
      <c r="P23" s="24">
        <v>1987664</v>
      </c>
      <c r="Q23" s="24"/>
      <c r="R23" s="24">
        <v>3931957</v>
      </c>
      <c r="S23" s="24">
        <v>1941644</v>
      </c>
      <c r="T23" s="24">
        <v>1951227</v>
      </c>
      <c r="U23" s="24"/>
      <c r="V23" s="24">
        <v>3892871</v>
      </c>
      <c r="W23" s="24">
        <v>19663387</v>
      </c>
      <c r="X23" s="24">
        <v>36776456</v>
      </c>
      <c r="Y23" s="24">
        <v>-17113069</v>
      </c>
      <c r="Z23" s="6">
        <v>-46.53</v>
      </c>
      <c r="AA23" s="22">
        <v>36776456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705474492</v>
      </c>
      <c r="D25" s="40">
        <f>+D5+D9+D15+D19+D24</f>
        <v>0</v>
      </c>
      <c r="E25" s="41">
        <f t="shared" si="4"/>
        <v>884678996</v>
      </c>
      <c r="F25" s="42">
        <f t="shared" si="4"/>
        <v>884678996</v>
      </c>
      <c r="G25" s="42">
        <f t="shared" si="4"/>
        <v>50580921</v>
      </c>
      <c r="H25" s="42">
        <f t="shared" si="4"/>
        <v>103356394</v>
      </c>
      <c r="I25" s="42">
        <f t="shared" si="4"/>
        <v>49958208</v>
      </c>
      <c r="J25" s="42">
        <f t="shared" si="4"/>
        <v>203895523</v>
      </c>
      <c r="K25" s="42">
        <f t="shared" si="4"/>
        <v>50319268</v>
      </c>
      <c r="L25" s="42">
        <f t="shared" si="4"/>
        <v>47925902</v>
      </c>
      <c r="M25" s="42">
        <f t="shared" si="4"/>
        <v>80022047</v>
      </c>
      <c r="N25" s="42">
        <f t="shared" si="4"/>
        <v>178267217</v>
      </c>
      <c r="O25" s="42">
        <f t="shared" si="4"/>
        <v>47694496</v>
      </c>
      <c r="P25" s="42">
        <f t="shared" si="4"/>
        <v>52536276</v>
      </c>
      <c r="Q25" s="42">
        <f t="shared" si="4"/>
        <v>0</v>
      </c>
      <c r="R25" s="42">
        <f t="shared" si="4"/>
        <v>100230772</v>
      </c>
      <c r="S25" s="42">
        <f t="shared" si="4"/>
        <v>47314314</v>
      </c>
      <c r="T25" s="42">
        <f t="shared" si="4"/>
        <v>48708171</v>
      </c>
      <c r="U25" s="42">
        <f t="shared" si="4"/>
        <v>0</v>
      </c>
      <c r="V25" s="42">
        <f t="shared" si="4"/>
        <v>96022485</v>
      </c>
      <c r="W25" s="42">
        <f t="shared" si="4"/>
        <v>578415997</v>
      </c>
      <c r="X25" s="42">
        <f t="shared" si="4"/>
        <v>884678996</v>
      </c>
      <c r="Y25" s="42">
        <f t="shared" si="4"/>
        <v>-306262999</v>
      </c>
      <c r="Z25" s="43">
        <f>+IF(X25&lt;&gt;0,+(Y25/X25)*100,0)</f>
        <v>-34.618545301147854</v>
      </c>
      <c r="AA25" s="40">
        <f>+AA5+AA9+AA15+AA19+AA24</f>
        <v>884678996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205827338</v>
      </c>
      <c r="D28" s="19">
        <f>SUM(D29:D31)</f>
        <v>0</v>
      </c>
      <c r="E28" s="20">
        <f t="shared" si="5"/>
        <v>254600248</v>
      </c>
      <c r="F28" s="21">
        <f t="shared" si="5"/>
        <v>254600248</v>
      </c>
      <c r="G28" s="21">
        <f t="shared" si="5"/>
        <v>2916502</v>
      </c>
      <c r="H28" s="21">
        <f t="shared" si="5"/>
        <v>3271062</v>
      </c>
      <c r="I28" s="21">
        <f t="shared" si="5"/>
        <v>4717580</v>
      </c>
      <c r="J28" s="21">
        <f t="shared" si="5"/>
        <v>10905144</v>
      </c>
      <c r="K28" s="21">
        <f t="shared" si="5"/>
        <v>5860287</v>
      </c>
      <c r="L28" s="21">
        <f t="shared" si="5"/>
        <v>14481892</v>
      </c>
      <c r="M28" s="21">
        <f t="shared" si="5"/>
        <v>1820090</v>
      </c>
      <c r="N28" s="21">
        <f t="shared" si="5"/>
        <v>22162269</v>
      </c>
      <c r="O28" s="21">
        <f t="shared" si="5"/>
        <v>3395006</v>
      </c>
      <c r="P28" s="21">
        <f t="shared" si="5"/>
        <v>46333112</v>
      </c>
      <c r="Q28" s="21">
        <f t="shared" si="5"/>
        <v>0</v>
      </c>
      <c r="R28" s="21">
        <f t="shared" si="5"/>
        <v>49728118</v>
      </c>
      <c r="S28" s="21">
        <f t="shared" si="5"/>
        <v>1041625</v>
      </c>
      <c r="T28" s="21">
        <f t="shared" si="5"/>
        <v>6850576</v>
      </c>
      <c r="U28" s="21">
        <f t="shared" si="5"/>
        <v>0</v>
      </c>
      <c r="V28" s="21">
        <f t="shared" si="5"/>
        <v>7892201</v>
      </c>
      <c r="W28" s="21">
        <f t="shared" si="5"/>
        <v>90687732</v>
      </c>
      <c r="X28" s="21">
        <f t="shared" si="5"/>
        <v>254600248</v>
      </c>
      <c r="Y28" s="21">
        <f t="shared" si="5"/>
        <v>-163912516</v>
      </c>
      <c r="Z28" s="4">
        <f>+IF(X28&lt;&gt;0,+(Y28/X28)*100,0)</f>
        <v>-64.38034420139293</v>
      </c>
      <c r="AA28" s="19">
        <f>SUM(AA29:AA31)</f>
        <v>254600248</v>
      </c>
    </row>
    <row r="29" spans="1:27" ht="12.75">
      <c r="A29" s="5" t="s">
        <v>32</v>
      </c>
      <c r="B29" s="3"/>
      <c r="C29" s="22">
        <v>107260244</v>
      </c>
      <c r="D29" s="22"/>
      <c r="E29" s="23">
        <v>143711065</v>
      </c>
      <c r="F29" s="24">
        <v>143711065</v>
      </c>
      <c r="G29" s="24">
        <v>686043</v>
      </c>
      <c r="H29" s="24">
        <v>1747374</v>
      </c>
      <c r="I29" s="24">
        <v>3398700</v>
      </c>
      <c r="J29" s="24">
        <v>5832117</v>
      </c>
      <c r="K29" s="24">
        <v>2385548</v>
      </c>
      <c r="L29" s="24">
        <v>8338392</v>
      </c>
      <c r="M29" s="24">
        <v>628034</v>
      </c>
      <c r="N29" s="24">
        <v>11351974</v>
      </c>
      <c r="O29" s="24">
        <v>1036352</v>
      </c>
      <c r="P29" s="24">
        <v>10962143</v>
      </c>
      <c r="Q29" s="24"/>
      <c r="R29" s="24">
        <v>11998495</v>
      </c>
      <c r="S29" s="24">
        <v>139511</v>
      </c>
      <c r="T29" s="24">
        <v>1439113</v>
      </c>
      <c r="U29" s="24"/>
      <c r="V29" s="24">
        <v>1578624</v>
      </c>
      <c r="W29" s="24">
        <v>30761210</v>
      </c>
      <c r="X29" s="24">
        <v>143711065</v>
      </c>
      <c r="Y29" s="24">
        <v>-112949855</v>
      </c>
      <c r="Z29" s="6">
        <v>-78.6</v>
      </c>
      <c r="AA29" s="22">
        <v>143711065</v>
      </c>
    </row>
    <row r="30" spans="1:27" ht="12.75">
      <c r="A30" s="5" t="s">
        <v>33</v>
      </c>
      <c r="B30" s="3"/>
      <c r="C30" s="25">
        <v>98567094</v>
      </c>
      <c r="D30" s="25"/>
      <c r="E30" s="26">
        <v>110889183</v>
      </c>
      <c r="F30" s="27">
        <v>110889183</v>
      </c>
      <c r="G30" s="27">
        <v>2230459</v>
      </c>
      <c r="H30" s="27">
        <v>1523688</v>
      </c>
      <c r="I30" s="27">
        <v>1318880</v>
      </c>
      <c r="J30" s="27">
        <v>5073027</v>
      </c>
      <c r="K30" s="27">
        <v>3474739</v>
      </c>
      <c r="L30" s="27">
        <v>6143500</v>
      </c>
      <c r="M30" s="27">
        <v>1192056</v>
      </c>
      <c r="N30" s="27">
        <v>10810295</v>
      </c>
      <c r="O30" s="27">
        <v>2358654</v>
      </c>
      <c r="P30" s="27">
        <v>35370969</v>
      </c>
      <c r="Q30" s="27"/>
      <c r="R30" s="27">
        <v>37729623</v>
      </c>
      <c r="S30" s="27">
        <v>902114</v>
      </c>
      <c r="T30" s="27">
        <v>5411463</v>
      </c>
      <c r="U30" s="27"/>
      <c r="V30" s="27">
        <v>6313577</v>
      </c>
      <c r="W30" s="27">
        <v>59926522</v>
      </c>
      <c r="X30" s="27">
        <v>110889183</v>
      </c>
      <c r="Y30" s="27">
        <v>-50962661</v>
      </c>
      <c r="Z30" s="7">
        <v>-45.96</v>
      </c>
      <c r="AA30" s="25">
        <v>110889183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58376574</v>
      </c>
      <c r="D32" s="19">
        <f>SUM(D33:D37)</f>
        <v>0</v>
      </c>
      <c r="E32" s="20">
        <f t="shared" si="6"/>
        <v>60941960</v>
      </c>
      <c r="F32" s="21">
        <f t="shared" si="6"/>
        <v>60941960</v>
      </c>
      <c r="G32" s="21">
        <f t="shared" si="6"/>
        <v>2062346</v>
      </c>
      <c r="H32" s="21">
        <f t="shared" si="6"/>
        <v>825966</v>
      </c>
      <c r="I32" s="21">
        <f t="shared" si="6"/>
        <v>6291345</v>
      </c>
      <c r="J32" s="21">
        <f t="shared" si="6"/>
        <v>9179657</v>
      </c>
      <c r="K32" s="21">
        <f t="shared" si="6"/>
        <v>2324280</v>
      </c>
      <c r="L32" s="21">
        <f t="shared" si="6"/>
        <v>2360227</v>
      </c>
      <c r="M32" s="21">
        <f t="shared" si="6"/>
        <v>2844820</v>
      </c>
      <c r="N32" s="21">
        <f t="shared" si="6"/>
        <v>7529327</v>
      </c>
      <c r="O32" s="21">
        <f t="shared" si="6"/>
        <v>2876842</v>
      </c>
      <c r="P32" s="21">
        <f t="shared" si="6"/>
        <v>20628183</v>
      </c>
      <c r="Q32" s="21">
        <f t="shared" si="6"/>
        <v>0</v>
      </c>
      <c r="R32" s="21">
        <f t="shared" si="6"/>
        <v>23505025</v>
      </c>
      <c r="S32" s="21">
        <f t="shared" si="6"/>
        <v>1741388</v>
      </c>
      <c r="T32" s="21">
        <f t="shared" si="6"/>
        <v>3284069</v>
      </c>
      <c r="U32" s="21">
        <f t="shared" si="6"/>
        <v>0</v>
      </c>
      <c r="V32" s="21">
        <f t="shared" si="6"/>
        <v>5025457</v>
      </c>
      <c r="W32" s="21">
        <f t="shared" si="6"/>
        <v>45239466</v>
      </c>
      <c r="X32" s="21">
        <f t="shared" si="6"/>
        <v>60941960</v>
      </c>
      <c r="Y32" s="21">
        <f t="shared" si="6"/>
        <v>-15702494</v>
      </c>
      <c r="Z32" s="4">
        <f>+IF(X32&lt;&gt;0,+(Y32/X32)*100,0)</f>
        <v>-25.766309452469198</v>
      </c>
      <c r="AA32" s="19">
        <f>SUM(AA33:AA37)</f>
        <v>60941960</v>
      </c>
    </row>
    <row r="33" spans="1:27" ht="12.75">
      <c r="A33" s="5" t="s">
        <v>36</v>
      </c>
      <c r="B33" s="3"/>
      <c r="C33" s="22">
        <v>25160475</v>
      </c>
      <c r="D33" s="22"/>
      <c r="E33" s="23">
        <v>28646894</v>
      </c>
      <c r="F33" s="24">
        <v>28646894</v>
      </c>
      <c r="G33" s="24">
        <v>2040113</v>
      </c>
      <c r="H33" s="24">
        <v>756340</v>
      </c>
      <c r="I33" s="24">
        <v>6254122</v>
      </c>
      <c r="J33" s="24">
        <v>9050575</v>
      </c>
      <c r="K33" s="24">
        <v>2221454</v>
      </c>
      <c r="L33" s="24">
        <v>2314087</v>
      </c>
      <c r="M33" s="24">
        <v>2834145</v>
      </c>
      <c r="N33" s="24">
        <v>7369686</v>
      </c>
      <c r="O33" s="24">
        <v>2418986</v>
      </c>
      <c r="P33" s="24">
        <v>5125814</v>
      </c>
      <c r="Q33" s="24"/>
      <c r="R33" s="24">
        <v>7544800</v>
      </c>
      <c r="S33" s="24">
        <v>1740243</v>
      </c>
      <c r="T33" s="24">
        <v>2386656</v>
      </c>
      <c r="U33" s="24"/>
      <c r="V33" s="24">
        <v>4126899</v>
      </c>
      <c r="W33" s="24">
        <v>28091960</v>
      </c>
      <c r="X33" s="24">
        <v>28646894</v>
      </c>
      <c r="Y33" s="24">
        <v>-554934</v>
      </c>
      <c r="Z33" s="6">
        <v>-1.94</v>
      </c>
      <c r="AA33" s="22">
        <v>28646894</v>
      </c>
    </row>
    <row r="34" spans="1:27" ht="12.75">
      <c r="A34" s="5" t="s">
        <v>37</v>
      </c>
      <c r="B34" s="3"/>
      <c r="C34" s="22">
        <v>128093</v>
      </c>
      <c r="D34" s="22"/>
      <c r="E34" s="23">
        <v>6800904</v>
      </c>
      <c r="F34" s="24">
        <v>6800904</v>
      </c>
      <c r="G34" s="24">
        <v>634</v>
      </c>
      <c r="H34" s="24"/>
      <c r="I34" s="24"/>
      <c r="J34" s="24">
        <v>634</v>
      </c>
      <c r="K34" s="24">
        <v>3017</v>
      </c>
      <c r="L34" s="24">
        <v>1129</v>
      </c>
      <c r="M34" s="24"/>
      <c r="N34" s="24">
        <v>4146</v>
      </c>
      <c r="O34" s="24"/>
      <c r="P34" s="24"/>
      <c r="Q34" s="24"/>
      <c r="R34" s="24"/>
      <c r="S34" s="24"/>
      <c r="T34" s="24"/>
      <c r="U34" s="24"/>
      <c r="V34" s="24"/>
      <c r="W34" s="24">
        <v>4780</v>
      </c>
      <c r="X34" s="24">
        <v>6800904</v>
      </c>
      <c r="Y34" s="24">
        <v>-6796124</v>
      </c>
      <c r="Z34" s="6">
        <v>-99.93</v>
      </c>
      <c r="AA34" s="22">
        <v>6800904</v>
      </c>
    </row>
    <row r="35" spans="1:27" ht="12.75">
      <c r="A35" s="5" t="s">
        <v>38</v>
      </c>
      <c r="B35" s="3"/>
      <c r="C35" s="22">
        <v>33088238</v>
      </c>
      <c r="D35" s="22"/>
      <c r="E35" s="23">
        <v>21771269</v>
      </c>
      <c r="F35" s="24">
        <v>21771269</v>
      </c>
      <c r="G35" s="24">
        <v>21599</v>
      </c>
      <c r="H35" s="24">
        <v>69626</v>
      </c>
      <c r="I35" s="24">
        <v>37223</v>
      </c>
      <c r="J35" s="24">
        <v>128448</v>
      </c>
      <c r="K35" s="24">
        <v>94856</v>
      </c>
      <c r="L35" s="24">
        <v>45011</v>
      </c>
      <c r="M35" s="24">
        <v>10675</v>
      </c>
      <c r="N35" s="24">
        <v>150542</v>
      </c>
      <c r="O35" s="24">
        <v>457856</v>
      </c>
      <c r="P35" s="24">
        <v>15502369</v>
      </c>
      <c r="Q35" s="24"/>
      <c r="R35" s="24">
        <v>15960225</v>
      </c>
      <c r="S35" s="24">
        <v>1145</v>
      </c>
      <c r="T35" s="24">
        <v>897413</v>
      </c>
      <c r="U35" s="24"/>
      <c r="V35" s="24">
        <v>898558</v>
      </c>
      <c r="W35" s="24">
        <v>17137773</v>
      </c>
      <c r="X35" s="24">
        <v>21771269</v>
      </c>
      <c r="Y35" s="24">
        <v>-4633496</v>
      </c>
      <c r="Z35" s="6">
        <v>-21.28</v>
      </c>
      <c r="AA35" s="22">
        <v>21771269</v>
      </c>
    </row>
    <row r="36" spans="1:27" ht="12.75">
      <c r="A36" s="5" t="s">
        <v>39</v>
      </c>
      <c r="B36" s="3"/>
      <c r="C36" s="22">
        <v>-232</v>
      </c>
      <c r="D36" s="22"/>
      <c r="E36" s="23">
        <v>3722893</v>
      </c>
      <c r="F36" s="24">
        <v>3722893</v>
      </c>
      <c r="G36" s="24"/>
      <c r="H36" s="24"/>
      <c r="I36" s="24"/>
      <c r="J36" s="24"/>
      <c r="K36" s="24">
        <v>4953</v>
      </c>
      <c r="L36" s="24"/>
      <c r="M36" s="24"/>
      <c r="N36" s="24">
        <v>4953</v>
      </c>
      <c r="O36" s="24"/>
      <c r="P36" s="24"/>
      <c r="Q36" s="24"/>
      <c r="R36" s="24"/>
      <c r="S36" s="24"/>
      <c r="T36" s="24"/>
      <c r="U36" s="24"/>
      <c r="V36" s="24"/>
      <c r="W36" s="24">
        <v>4953</v>
      </c>
      <c r="X36" s="24">
        <v>3722893</v>
      </c>
      <c r="Y36" s="24">
        <v>-3717940</v>
      </c>
      <c r="Z36" s="6">
        <v>-99.87</v>
      </c>
      <c r="AA36" s="22">
        <v>3722893</v>
      </c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28969742</v>
      </c>
      <c r="D38" s="19">
        <f>SUM(D39:D41)</f>
        <v>0</v>
      </c>
      <c r="E38" s="20">
        <f t="shared" si="7"/>
        <v>43387679</v>
      </c>
      <c r="F38" s="21">
        <f t="shared" si="7"/>
        <v>43387679</v>
      </c>
      <c r="G38" s="21">
        <f t="shared" si="7"/>
        <v>61561</v>
      </c>
      <c r="H38" s="21">
        <f t="shared" si="7"/>
        <v>101956</v>
      </c>
      <c r="I38" s="21">
        <f t="shared" si="7"/>
        <v>82756</v>
      </c>
      <c r="J38" s="21">
        <f t="shared" si="7"/>
        <v>246273</v>
      </c>
      <c r="K38" s="21">
        <f t="shared" si="7"/>
        <v>142384</v>
      </c>
      <c r="L38" s="21">
        <f t="shared" si="7"/>
        <v>187688</v>
      </c>
      <c r="M38" s="21">
        <f t="shared" si="7"/>
        <v>41040</v>
      </c>
      <c r="N38" s="21">
        <f t="shared" si="7"/>
        <v>371112</v>
      </c>
      <c r="O38" s="21">
        <f t="shared" si="7"/>
        <v>57690</v>
      </c>
      <c r="P38" s="21">
        <f t="shared" si="7"/>
        <v>14658987</v>
      </c>
      <c r="Q38" s="21">
        <f t="shared" si="7"/>
        <v>0</v>
      </c>
      <c r="R38" s="21">
        <f t="shared" si="7"/>
        <v>14716677</v>
      </c>
      <c r="S38" s="21">
        <f t="shared" si="7"/>
        <v>25950</v>
      </c>
      <c r="T38" s="21">
        <f t="shared" si="7"/>
        <v>152218</v>
      </c>
      <c r="U38" s="21">
        <f t="shared" si="7"/>
        <v>0</v>
      </c>
      <c r="V38" s="21">
        <f t="shared" si="7"/>
        <v>178168</v>
      </c>
      <c r="W38" s="21">
        <f t="shared" si="7"/>
        <v>15512230</v>
      </c>
      <c r="X38" s="21">
        <f t="shared" si="7"/>
        <v>43387679</v>
      </c>
      <c r="Y38" s="21">
        <f t="shared" si="7"/>
        <v>-27875449</v>
      </c>
      <c r="Z38" s="4">
        <f>+IF(X38&lt;&gt;0,+(Y38/X38)*100,0)</f>
        <v>-64.24738460888862</v>
      </c>
      <c r="AA38" s="19">
        <f>SUM(AA39:AA41)</f>
        <v>43387679</v>
      </c>
    </row>
    <row r="39" spans="1:27" ht="12.75">
      <c r="A39" s="5" t="s">
        <v>42</v>
      </c>
      <c r="B39" s="3"/>
      <c r="C39" s="22">
        <v>10139643</v>
      </c>
      <c r="D39" s="22"/>
      <c r="E39" s="23">
        <v>21104079</v>
      </c>
      <c r="F39" s="24">
        <v>21104079</v>
      </c>
      <c r="G39" s="24">
        <v>16862</v>
      </c>
      <c r="H39" s="24">
        <v>64108</v>
      </c>
      <c r="I39" s="24">
        <v>64066</v>
      </c>
      <c r="J39" s="24">
        <v>145036</v>
      </c>
      <c r="K39" s="24">
        <v>69580</v>
      </c>
      <c r="L39" s="24">
        <v>20323</v>
      </c>
      <c r="M39" s="24">
        <v>4463</v>
      </c>
      <c r="N39" s="24">
        <v>94366</v>
      </c>
      <c r="O39" s="24">
        <v>17007</v>
      </c>
      <c r="P39" s="24">
        <v>5997828</v>
      </c>
      <c r="Q39" s="24"/>
      <c r="R39" s="24">
        <v>6014835</v>
      </c>
      <c r="S39" s="24">
        <v>5175</v>
      </c>
      <c r="T39" s="24">
        <v>899</v>
      </c>
      <c r="U39" s="24"/>
      <c r="V39" s="24">
        <v>6074</v>
      </c>
      <c r="W39" s="24">
        <v>6260311</v>
      </c>
      <c r="X39" s="24">
        <v>21104079</v>
      </c>
      <c r="Y39" s="24">
        <v>-14843768</v>
      </c>
      <c r="Z39" s="6">
        <v>-70.34</v>
      </c>
      <c r="AA39" s="22">
        <v>21104079</v>
      </c>
    </row>
    <row r="40" spans="1:27" ht="12.75">
      <c r="A40" s="5" t="s">
        <v>43</v>
      </c>
      <c r="B40" s="3"/>
      <c r="C40" s="22">
        <v>18830099</v>
      </c>
      <c r="D40" s="22"/>
      <c r="E40" s="23">
        <v>22283600</v>
      </c>
      <c r="F40" s="24">
        <v>22283600</v>
      </c>
      <c r="G40" s="24">
        <v>44699</v>
      </c>
      <c r="H40" s="24">
        <v>37848</v>
      </c>
      <c r="I40" s="24">
        <v>18690</v>
      </c>
      <c r="J40" s="24">
        <v>101237</v>
      </c>
      <c r="K40" s="24">
        <v>72804</v>
      </c>
      <c r="L40" s="24">
        <v>167365</v>
      </c>
      <c r="M40" s="24">
        <v>36577</v>
      </c>
      <c r="N40" s="24">
        <v>276746</v>
      </c>
      <c r="O40" s="24">
        <v>40683</v>
      </c>
      <c r="P40" s="24">
        <v>8661159</v>
      </c>
      <c r="Q40" s="24"/>
      <c r="R40" s="24">
        <v>8701842</v>
      </c>
      <c r="S40" s="24">
        <v>20775</v>
      </c>
      <c r="T40" s="24">
        <v>151319</v>
      </c>
      <c r="U40" s="24"/>
      <c r="V40" s="24">
        <v>172094</v>
      </c>
      <c r="W40" s="24">
        <v>9251919</v>
      </c>
      <c r="X40" s="24">
        <v>22283600</v>
      </c>
      <c r="Y40" s="24">
        <v>-13031681</v>
      </c>
      <c r="Z40" s="6">
        <v>-58.48</v>
      </c>
      <c r="AA40" s="22">
        <v>22283600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632564928</v>
      </c>
      <c r="D42" s="19">
        <f>SUM(D43:D46)</f>
        <v>0</v>
      </c>
      <c r="E42" s="20">
        <f t="shared" si="8"/>
        <v>550628556</v>
      </c>
      <c r="F42" s="21">
        <f t="shared" si="8"/>
        <v>550628556</v>
      </c>
      <c r="G42" s="21">
        <f t="shared" si="8"/>
        <v>4941842</v>
      </c>
      <c r="H42" s="21">
        <f t="shared" si="8"/>
        <v>116896253</v>
      </c>
      <c r="I42" s="21">
        <f t="shared" si="8"/>
        <v>55734631</v>
      </c>
      <c r="J42" s="21">
        <f t="shared" si="8"/>
        <v>177572726</v>
      </c>
      <c r="K42" s="21">
        <f t="shared" si="8"/>
        <v>39535909</v>
      </c>
      <c r="L42" s="21">
        <f t="shared" si="8"/>
        <v>36288508</v>
      </c>
      <c r="M42" s="21">
        <f t="shared" si="8"/>
        <v>7481997</v>
      </c>
      <c r="N42" s="21">
        <f t="shared" si="8"/>
        <v>83306414</v>
      </c>
      <c r="O42" s="21">
        <f t="shared" si="8"/>
        <v>68774246</v>
      </c>
      <c r="P42" s="21">
        <f t="shared" si="8"/>
        <v>42445269</v>
      </c>
      <c r="Q42" s="21">
        <f t="shared" si="8"/>
        <v>0</v>
      </c>
      <c r="R42" s="21">
        <f t="shared" si="8"/>
        <v>111219515</v>
      </c>
      <c r="S42" s="21">
        <f t="shared" si="8"/>
        <v>2730470</v>
      </c>
      <c r="T42" s="21">
        <f t="shared" si="8"/>
        <v>3536226</v>
      </c>
      <c r="U42" s="21">
        <f t="shared" si="8"/>
        <v>0</v>
      </c>
      <c r="V42" s="21">
        <f t="shared" si="8"/>
        <v>6266696</v>
      </c>
      <c r="W42" s="21">
        <f t="shared" si="8"/>
        <v>378365351</v>
      </c>
      <c r="X42" s="21">
        <f t="shared" si="8"/>
        <v>550628556</v>
      </c>
      <c r="Y42" s="21">
        <f t="shared" si="8"/>
        <v>-172263205</v>
      </c>
      <c r="Z42" s="4">
        <f>+IF(X42&lt;&gt;0,+(Y42/X42)*100,0)</f>
        <v>-31.284829513999995</v>
      </c>
      <c r="AA42" s="19">
        <f>SUM(AA43:AA46)</f>
        <v>550628556</v>
      </c>
    </row>
    <row r="43" spans="1:27" ht="12.75">
      <c r="A43" s="5" t="s">
        <v>46</v>
      </c>
      <c r="B43" s="3"/>
      <c r="C43" s="22">
        <v>438259368</v>
      </c>
      <c r="D43" s="22"/>
      <c r="E43" s="23">
        <v>394839682</v>
      </c>
      <c r="F43" s="24">
        <v>394839682</v>
      </c>
      <c r="G43" s="24">
        <v>3951132</v>
      </c>
      <c r="H43" s="24">
        <v>114677957</v>
      </c>
      <c r="I43" s="24">
        <v>55462117</v>
      </c>
      <c r="J43" s="24">
        <v>174091206</v>
      </c>
      <c r="K43" s="24">
        <v>37995903</v>
      </c>
      <c r="L43" s="24">
        <v>35847562</v>
      </c>
      <c r="M43" s="24">
        <v>7162593</v>
      </c>
      <c r="N43" s="24">
        <v>81006058</v>
      </c>
      <c r="O43" s="24">
        <v>67968460</v>
      </c>
      <c r="P43" s="24">
        <v>8484331</v>
      </c>
      <c r="Q43" s="24"/>
      <c r="R43" s="24">
        <v>76452791</v>
      </c>
      <c r="S43" s="24">
        <v>21245</v>
      </c>
      <c r="T43" s="24">
        <v>1142320</v>
      </c>
      <c r="U43" s="24"/>
      <c r="V43" s="24">
        <v>1163565</v>
      </c>
      <c r="W43" s="24">
        <v>332713620</v>
      </c>
      <c r="X43" s="24">
        <v>394839682</v>
      </c>
      <c r="Y43" s="24">
        <v>-62126062</v>
      </c>
      <c r="Z43" s="6">
        <v>-15.73</v>
      </c>
      <c r="AA43" s="22">
        <v>394839682</v>
      </c>
    </row>
    <row r="44" spans="1:27" ht="12.75">
      <c r="A44" s="5" t="s">
        <v>47</v>
      </c>
      <c r="B44" s="3"/>
      <c r="C44" s="22">
        <v>134317879</v>
      </c>
      <c r="D44" s="22"/>
      <c r="E44" s="23">
        <v>100063025</v>
      </c>
      <c r="F44" s="24">
        <v>100063025</v>
      </c>
      <c r="G44" s="24">
        <v>548361</v>
      </c>
      <c r="H44" s="24">
        <v>823234</v>
      </c>
      <c r="I44" s="24">
        <v>271845</v>
      </c>
      <c r="J44" s="24">
        <v>1643440</v>
      </c>
      <c r="K44" s="24">
        <v>1367643</v>
      </c>
      <c r="L44" s="24">
        <v>402822</v>
      </c>
      <c r="M44" s="24">
        <v>318724</v>
      </c>
      <c r="N44" s="24">
        <v>2089189</v>
      </c>
      <c r="O44" s="24">
        <v>748767</v>
      </c>
      <c r="P44" s="24">
        <v>8908117</v>
      </c>
      <c r="Q44" s="24"/>
      <c r="R44" s="24">
        <v>9656884</v>
      </c>
      <c r="S44" s="24">
        <v>2683232</v>
      </c>
      <c r="T44" s="24">
        <v>691271</v>
      </c>
      <c r="U44" s="24"/>
      <c r="V44" s="24">
        <v>3374503</v>
      </c>
      <c r="W44" s="24">
        <v>16764016</v>
      </c>
      <c r="X44" s="24">
        <v>100063025</v>
      </c>
      <c r="Y44" s="24">
        <v>-83299009</v>
      </c>
      <c r="Z44" s="6">
        <v>-83.25</v>
      </c>
      <c r="AA44" s="22">
        <v>100063025</v>
      </c>
    </row>
    <row r="45" spans="1:27" ht="12.75">
      <c r="A45" s="5" t="s">
        <v>48</v>
      </c>
      <c r="B45" s="3"/>
      <c r="C45" s="25">
        <v>25020852</v>
      </c>
      <c r="D45" s="25"/>
      <c r="E45" s="26">
        <v>26807911</v>
      </c>
      <c r="F45" s="27">
        <v>26807911</v>
      </c>
      <c r="G45" s="27">
        <v>419738</v>
      </c>
      <c r="H45" s="27">
        <v>613</v>
      </c>
      <c r="I45" s="27">
        <v>551</v>
      </c>
      <c r="J45" s="27">
        <v>420902</v>
      </c>
      <c r="K45" s="27">
        <v>170417</v>
      </c>
      <c r="L45" s="27">
        <v>2461</v>
      </c>
      <c r="M45" s="27">
        <v>680</v>
      </c>
      <c r="N45" s="27">
        <v>173558</v>
      </c>
      <c r="O45" s="27">
        <v>1045</v>
      </c>
      <c r="P45" s="27">
        <v>7727648</v>
      </c>
      <c r="Q45" s="27"/>
      <c r="R45" s="27">
        <v>7728693</v>
      </c>
      <c r="S45" s="27">
        <v>1943</v>
      </c>
      <c r="T45" s="27">
        <v>1680311</v>
      </c>
      <c r="U45" s="27"/>
      <c r="V45" s="27">
        <v>1682254</v>
      </c>
      <c r="W45" s="27">
        <v>10005407</v>
      </c>
      <c r="X45" s="27">
        <v>26807911</v>
      </c>
      <c r="Y45" s="27">
        <v>-16802504</v>
      </c>
      <c r="Z45" s="7">
        <v>-62.68</v>
      </c>
      <c r="AA45" s="25">
        <v>26807911</v>
      </c>
    </row>
    <row r="46" spans="1:27" ht="12.75">
      <c r="A46" s="5" t="s">
        <v>49</v>
      </c>
      <c r="B46" s="3"/>
      <c r="C46" s="22">
        <v>34966829</v>
      </c>
      <c r="D46" s="22"/>
      <c r="E46" s="23">
        <v>28917938</v>
      </c>
      <c r="F46" s="24">
        <v>28917938</v>
      </c>
      <c r="G46" s="24">
        <v>22611</v>
      </c>
      <c r="H46" s="24">
        <v>1394449</v>
      </c>
      <c r="I46" s="24">
        <v>118</v>
      </c>
      <c r="J46" s="24">
        <v>1417178</v>
      </c>
      <c r="K46" s="24">
        <v>1946</v>
      </c>
      <c r="L46" s="24">
        <v>35663</v>
      </c>
      <c r="M46" s="24"/>
      <c r="N46" s="24">
        <v>37609</v>
      </c>
      <c r="O46" s="24">
        <v>55974</v>
      </c>
      <c r="P46" s="24">
        <v>17325173</v>
      </c>
      <c r="Q46" s="24"/>
      <c r="R46" s="24">
        <v>17381147</v>
      </c>
      <c r="S46" s="24">
        <v>24050</v>
      </c>
      <c r="T46" s="24">
        <v>22324</v>
      </c>
      <c r="U46" s="24"/>
      <c r="V46" s="24">
        <v>46374</v>
      </c>
      <c r="W46" s="24">
        <v>18882308</v>
      </c>
      <c r="X46" s="24">
        <v>28917938</v>
      </c>
      <c r="Y46" s="24">
        <v>-10035630</v>
      </c>
      <c r="Z46" s="6">
        <v>-34.7</v>
      </c>
      <c r="AA46" s="22">
        <v>28917938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925738582</v>
      </c>
      <c r="D48" s="40">
        <f>+D28+D32+D38+D42+D47</f>
        <v>0</v>
      </c>
      <c r="E48" s="41">
        <f t="shared" si="9"/>
        <v>909558443</v>
      </c>
      <c r="F48" s="42">
        <f t="shared" si="9"/>
        <v>909558443</v>
      </c>
      <c r="G48" s="42">
        <f t="shared" si="9"/>
        <v>9982251</v>
      </c>
      <c r="H48" s="42">
        <f t="shared" si="9"/>
        <v>121095237</v>
      </c>
      <c r="I48" s="42">
        <f t="shared" si="9"/>
        <v>66826312</v>
      </c>
      <c r="J48" s="42">
        <f t="shared" si="9"/>
        <v>197903800</v>
      </c>
      <c r="K48" s="42">
        <f t="shared" si="9"/>
        <v>47862860</v>
      </c>
      <c r="L48" s="42">
        <f t="shared" si="9"/>
        <v>53318315</v>
      </c>
      <c r="M48" s="42">
        <f t="shared" si="9"/>
        <v>12187947</v>
      </c>
      <c r="N48" s="42">
        <f t="shared" si="9"/>
        <v>113369122</v>
      </c>
      <c r="O48" s="42">
        <f t="shared" si="9"/>
        <v>75103784</v>
      </c>
      <c r="P48" s="42">
        <f t="shared" si="9"/>
        <v>124065551</v>
      </c>
      <c r="Q48" s="42">
        <f t="shared" si="9"/>
        <v>0</v>
      </c>
      <c r="R48" s="42">
        <f t="shared" si="9"/>
        <v>199169335</v>
      </c>
      <c r="S48" s="42">
        <f t="shared" si="9"/>
        <v>5539433</v>
      </c>
      <c r="T48" s="42">
        <f t="shared" si="9"/>
        <v>13823089</v>
      </c>
      <c r="U48" s="42">
        <f t="shared" si="9"/>
        <v>0</v>
      </c>
      <c r="V48" s="42">
        <f t="shared" si="9"/>
        <v>19362522</v>
      </c>
      <c r="W48" s="42">
        <f t="shared" si="9"/>
        <v>529804779</v>
      </c>
      <c r="X48" s="42">
        <f t="shared" si="9"/>
        <v>909558443</v>
      </c>
      <c r="Y48" s="42">
        <f t="shared" si="9"/>
        <v>-379753664</v>
      </c>
      <c r="Z48" s="43">
        <f>+IF(X48&lt;&gt;0,+(Y48/X48)*100,0)</f>
        <v>-41.75143080937791</v>
      </c>
      <c r="AA48" s="40">
        <f>+AA28+AA32+AA38+AA42+AA47</f>
        <v>909558443</v>
      </c>
    </row>
    <row r="49" spans="1:27" ht="12.75">
      <c r="A49" s="14" t="s">
        <v>77</v>
      </c>
      <c r="B49" s="15"/>
      <c r="C49" s="44">
        <f aca="true" t="shared" si="10" ref="C49:Y49">+C25-C48</f>
        <v>-220264090</v>
      </c>
      <c r="D49" s="44">
        <f>+D25-D48</f>
        <v>0</v>
      </c>
      <c r="E49" s="45">
        <f t="shared" si="10"/>
        <v>-24879447</v>
      </c>
      <c r="F49" s="46">
        <f t="shared" si="10"/>
        <v>-24879447</v>
      </c>
      <c r="G49" s="46">
        <f t="shared" si="10"/>
        <v>40598670</v>
      </c>
      <c r="H49" s="46">
        <f t="shared" si="10"/>
        <v>-17738843</v>
      </c>
      <c r="I49" s="46">
        <f t="shared" si="10"/>
        <v>-16868104</v>
      </c>
      <c r="J49" s="46">
        <f t="shared" si="10"/>
        <v>5991723</v>
      </c>
      <c r="K49" s="46">
        <f t="shared" si="10"/>
        <v>2456408</v>
      </c>
      <c r="L49" s="46">
        <f t="shared" si="10"/>
        <v>-5392413</v>
      </c>
      <c r="M49" s="46">
        <f t="shared" si="10"/>
        <v>67834100</v>
      </c>
      <c r="N49" s="46">
        <f t="shared" si="10"/>
        <v>64898095</v>
      </c>
      <c r="O49" s="46">
        <f t="shared" si="10"/>
        <v>-27409288</v>
      </c>
      <c r="P49" s="46">
        <f t="shared" si="10"/>
        <v>-71529275</v>
      </c>
      <c r="Q49" s="46">
        <f t="shared" si="10"/>
        <v>0</v>
      </c>
      <c r="R49" s="46">
        <f t="shared" si="10"/>
        <v>-98938563</v>
      </c>
      <c r="S49" s="46">
        <f t="shared" si="10"/>
        <v>41774881</v>
      </c>
      <c r="T49" s="46">
        <f t="shared" si="10"/>
        <v>34885082</v>
      </c>
      <c r="U49" s="46">
        <f t="shared" si="10"/>
        <v>0</v>
      </c>
      <c r="V49" s="46">
        <f t="shared" si="10"/>
        <v>76659963</v>
      </c>
      <c r="W49" s="46">
        <f t="shared" si="10"/>
        <v>48611218</v>
      </c>
      <c r="X49" s="46">
        <f>IF(F25=F48,0,X25-X48)</f>
        <v>-24879447</v>
      </c>
      <c r="Y49" s="46">
        <f t="shared" si="10"/>
        <v>73490665</v>
      </c>
      <c r="Z49" s="47">
        <f>+IF(X49&lt;&gt;0,+(Y49/X49)*100,0)</f>
        <v>-295.38705181027535</v>
      </c>
      <c r="AA49" s="44">
        <f>+AA25-AA48</f>
        <v>-24879447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102796971</v>
      </c>
      <c r="D5" s="19">
        <f>SUM(D6:D8)</f>
        <v>0</v>
      </c>
      <c r="E5" s="20">
        <f t="shared" si="0"/>
        <v>131846700</v>
      </c>
      <c r="F5" s="21">
        <f t="shared" si="0"/>
        <v>136407720</v>
      </c>
      <c r="G5" s="21">
        <f t="shared" si="0"/>
        <v>35675235</v>
      </c>
      <c r="H5" s="21">
        <f t="shared" si="0"/>
        <v>1005573</v>
      </c>
      <c r="I5" s="21">
        <f t="shared" si="0"/>
        <v>1802444</v>
      </c>
      <c r="J5" s="21">
        <f t="shared" si="0"/>
        <v>38483252</v>
      </c>
      <c r="K5" s="21">
        <f t="shared" si="0"/>
        <v>5207231</v>
      </c>
      <c r="L5" s="21">
        <f t="shared" si="0"/>
        <v>6470818</v>
      </c>
      <c r="M5" s="21">
        <f t="shared" si="0"/>
        <v>28416411</v>
      </c>
      <c r="N5" s="21">
        <f t="shared" si="0"/>
        <v>40094460</v>
      </c>
      <c r="O5" s="21">
        <f t="shared" si="0"/>
        <v>5004291</v>
      </c>
      <c r="P5" s="21">
        <f t="shared" si="0"/>
        <v>9178366</v>
      </c>
      <c r="Q5" s="21">
        <f t="shared" si="0"/>
        <v>23974199</v>
      </c>
      <c r="R5" s="21">
        <f t="shared" si="0"/>
        <v>38156856</v>
      </c>
      <c r="S5" s="21">
        <f t="shared" si="0"/>
        <v>5053273</v>
      </c>
      <c r="T5" s="21">
        <f t="shared" si="0"/>
        <v>7453895</v>
      </c>
      <c r="U5" s="21">
        <f t="shared" si="0"/>
        <v>0</v>
      </c>
      <c r="V5" s="21">
        <f t="shared" si="0"/>
        <v>12507168</v>
      </c>
      <c r="W5" s="21">
        <f t="shared" si="0"/>
        <v>129241736</v>
      </c>
      <c r="X5" s="21">
        <f t="shared" si="0"/>
        <v>136407720</v>
      </c>
      <c r="Y5" s="21">
        <f t="shared" si="0"/>
        <v>-7165984</v>
      </c>
      <c r="Z5" s="4">
        <f>+IF(X5&lt;&gt;0,+(Y5/X5)*100,0)</f>
        <v>-5.253356628202567</v>
      </c>
      <c r="AA5" s="19">
        <f>SUM(AA6:AA8)</f>
        <v>136407720</v>
      </c>
    </row>
    <row r="6" spans="1:27" ht="12.75">
      <c r="A6" s="5" t="s">
        <v>32</v>
      </c>
      <c r="B6" s="3"/>
      <c r="C6" s="22">
        <v>57873620</v>
      </c>
      <c r="D6" s="22"/>
      <c r="E6" s="23">
        <v>76385580</v>
      </c>
      <c r="F6" s="24">
        <v>74470948</v>
      </c>
      <c r="G6" s="24">
        <v>30446242</v>
      </c>
      <c r="H6" s="24">
        <v>-93840</v>
      </c>
      <c r="I6" s="24">
        <v>-85757</v>
      </c>
      <c r="J6" s="24">
        <v>30266645</v>
      </c>
      <c r="K6" s="24">
        <v>-108759</v>
      </c>
      <c r="L6" s="24">
        <v>-97802</v>
      </c>
      <c r="M6" s="24">
        <v>23892092</v>
      </c>
      <c r="N6" s="24">
        <v>23685531</v>
      </c>
      <c r="O6" s="24">
        <v>-122741</v>
      </c>
      <c r="P6" s="24">
        <v>-105402</v>
      </c>
      <c r="Q6" s="24">
        <v>17922271</v>
      </c>
      <c r="R6" s="24">
        <v>17694128</v>
      </c>
      <c r="S6" s="24">
        <v>-123803</v>
      </c>
      <c r="T6" s="24">
        <v>-157349</v>
      </c>
      <c r="U6" s="24"/>
      <c r="V6" s="24">
        <v>-281152</v>
      </c>
      <c r="W6" s="24">
        <v>71365152</v>
      </c>
      <c r="X6" s="24">
        <v>74470948</v>
      </c>
      <c r="Y6" s="24">
        <v>-3105796</v>
      </c>
      <c r="Z6" s="6">
        <v>-4.17</v>
      </c>
      <c r="AA6" s="22">
        <v>74470948</v>
      </c>
    </row>
    <row r="7" spans="1:27" ht="12.75">
      <c r="A7" s="5" t="s">
        <v>33</v>
      </c>
      <c r="B7" s="3"/>
      <c r="C7" s="25">
        <v>44923351</v>
      </c>
      <c r="D7" s="25"/>
      <c r="E7" s="26">
        <v>55461120</v>
      </c>
      <c r="F7" s="27">
        <v>61936772</v>
      </c>
      <c r="G7" s="27">
        <v>5228993</v>
      </c>
      <c r="H7" s="27">
        <v>1099413</v>
      </c>
      <c r="I7" s="27">
        <v>1888201</v>
      </c>
      <c r="J7" s="27">
        <v>8216607</v>
      </c>
      <c r="K7" s="27">
        <v>5315990</v>
      </c>
      <c r="L7" s="27">
        <v>6568620</v>
      </c>
      <c r="M7" s="27">
        <v>4524319</v>
      </c>
      <c r="N7" s="27">
        <v>16408929</v>
      </c>
      <c r="O7" s="27">
        <v>5127032</v>
      </c>
      <c r="P7" s="27">
        <v>9283768</v>
      </c>
      <c r="Q7" s="27">
        <v>6051928</v>
      </c>
      <c r="R7" s="27">
        <v>20462728</v>
      </c>
      <c r="S7" s="27">
        <v>5177076</v>
      </c>
      <c r="T7" s="27">
        <v>7611244</v>
      </c>
      <c r="U7" s="27"/>
      <c r="V7" s="27">
        <v>12788320</v>
      </c>
      <c r="W7" s="27">
        <v>57876584</v>
      </c>
      <c r="X7" s="27">
        <v>61936772</v>
      </c>
      <c r="Y7" s="27">
        <v>-4060188</v>
      </c>
      <c r="Z7" s="7">
        <v>-6.56</v>
      </c>
      <c r="AA7" s="25">
        <v>61936772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5517223</v>
      </c>
      <c r="D9" s="19">
        <f>SUM(D10:D14)</f>
        <v>0</v>
      </c>
      <c r="E9" s="20">
        <f t="shared" si="1"/>
        <v>4099932</v>
      </c>
      <c r="F9" s="21">
        <f t="shared" si="1"/>
        <v>10114548</v>
      </c>
      <c r="G9" s="21">
        <f t="shared" si="1"/>
        <v>521085</v>
      </c>
      <c r="H9" s="21">
        <f t="shared" si="1"/>
        <v>2597298</v>
      </c>
      <c r="I9" s="21">
        <f t="shared" si="1"/>
        <v>650278</v>
      </c>
      <c r="J9" s="21">
        <f t="shared" si="1"/>
        <v>3768661</v>
      </c>
      <c r="K9" s="21">
        <f t="shared" si="1"/>
        <v>807411</v>
      </c>
      <c r="L9" s="21">
        <f t="shared" si="1"/>
        <v>477471</v>
      </c>
      <c r="M9" s="21">
        <f t="shared" si="1"/>
        <v>940852</v>
      </c>
      <c r="N9" s="21">
        <f t="shared" si="1"/>
        <v>2225734</v>
      </c>
      <c r="O9" s="21">
        <f t="shared" si="1"/>
        <v>484745</v>
      </c>
      <c r="P9" s="21">
        <f t="shared" si="1"/>
        <v>452305</v>
      </c>
      <c r="Q9" s="21">
        <f t="shared" si="1"/>
        <v>541642</v>
      </c>
      <c r="R9" s="21">
        <f t="shared" si="1"/>
        <v>1478692</v>
      </c>
      <c r="S9" s="21">
        <f t="shared" si="1"/>
        <v>272566</v>
      </c>
      <c r="T9" s="21">
        <f t="shared" si="1"/>
        <v>196340</v>
      </c>
      <c r="U9" s="21">
        <f t="shared" si="1"/>
        <v>0</v>
      </c>
      <c r="V9" s="21">
        <f t="shared" si="1"/>
        <v>468906</v>
      </c>
      <c r="W9" s="21">
        <f t="shared" si="1"/>
        <v>7941993</v>
      </c>
      <c r="X9" s="21">
        <f t="shared" si="1"/>
        <v>10114548</v>
      </c>
      <c r="Y9" s="21">
        <f t="shared" si="1"/>
        <v>-2172555</v>
      </c>
      <c r="Z9" s="4">
        <f>+IF(X9&lt;&gt;0,+(Y9/X9)*100,0)</f>
        <v>-21.47950654838951</v>
      </c>
      <c r="AA9" s="19">
        <f>SUM(AA10:AA14)</f>
        <v>10114548</v>
      </c>
    </row>
    <row r="10" spans="1:27" ht="12.75">
      <c r="A10" s="5" t="s">
        <v>36</v>
      </c>
      <c r="B10" s="3"/>
      <c r="C10" s="22">
        <v>454601</v>
      </c>
      <c r="D10" s="22"/>
      <c r="E10" s="23">
        <v>588144</v>
      </c>
      <c r="F10" s="24">
        <v>326996</v>
      </c>
      <c r="G10" s="24">
        <v>23154</v>
      </c>
      <c r="H10" s="24">
        <v>20153</v>
      </c>
      <c r="I10" s="24">
        <v>19538</v>
      </c>
      <c r="J10" s="24">
        <v>62845</v>
      </c>
      <c r="K10" s="24">
        <v>22209</v>
      </c>
      <c r="L10" s="24">
        <v>10568</v>
      </c>
      <c r="M10" s="24">
        <v>14299</v>
      </c>
      <c r="N10" s="24">
        <v>47076</v>
      </c>
      <c r="O10" s="24">
        <v>17611</v>
      </c>
      <c r="P10" s="24">
        <v>17203</v>
      </c>
      <c r="Q10" s="24">
        <v>14613</v>
      </c>
      <c r="R10" s="24">
        <v>49427</v>
      </c>
      <c r="S10" s="24">
        <v>9652</v>
      </c>
      <c r="T10" s="24">
        <v>16318</v>
      </c>
      <c r="U10" s="24"/>
      <c r="V10" s="24">
        <v>25970</v>
      </c>
      <c r="W10" s="24">
        <v>185318</v>
      </c>
      <c r="X10" s="24">
        <v>326996</v>
      </c>
      <c r="Y10" s="24">
        <v>-141678</v>
      </c>
      <c r="Z10" s="6">
        <v>-43.33</v>
      </c>
      <c r="AA10" s="22">
        <v>326996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>
        <v>5062622</v>
      </c>
      <c r="D12" s="22"/>
      <c r="E12" s="23">
        <v>3511788</v>
      </c>
      <c r="F12" s="24">
        <v>9787552</v>
      </c>
      <c r="G12" s="24">
        <v>497931</v>
      </c>
      <c r="H12" s="24">
        <v>2577145</v>
      </c>
      <c r="I12" s="24">
        <v>630740</v>
      </c>
      <c r="J12" s="24">
        <v>3705816</v>
      </c>
      <c r="K12" s="24">
        <v>785202</v>
      </c>
      <c r="L12" s="24">
        <v>466903</v>
      </c>
      <c r="M12" s="24">
        <v>926553</v>
      </c>
      <c r="N12" s="24">
        <v>2178658</v>
      </c>
      <c r="O12" s="24">
        <v>467134</v>
      </c>
      <c r="P12" s="24">
        <v>435102</v>
      </c>
      <c r="Q12" s="24">
        <v>527029</v>
      </c>
      <c r="R12" s="24">
        <v>1429265</v>
      </c>
      <c r="S12" s="24">
        <v>262914</v>
      </c>
      <c r="T12" s="24">
        <v>180022</v>
      </c>
      <c r="U12" s="24"/>
      <c r="V12" s="24">
        <v>442936</v>
      </c>
      <c r="W12" s="24">
        <v>7756675</v>
      </c>
      <c r="X12" s="24">
        <v>9787552</v>
      </c>
      <c r="Y12" s="24">
        <v>-2030877</v>
      </c>
      <c r="Z12" s="6">
        <v>-20.75</v>
      </c>
      <c r="AA12" s="22">
        <v>9787552</v>
      </c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35515796</v>
      </c>
      <c r="D15" s="19">
        <f>SUM(D16:D18)</f>
        <v>0</v>
      </c>
      <c r="E15" s="20">
        <f t="shared" si="2"/>
        <v>17954304</v>
      </c>
      <c r="F15" s="21">
        <f t="shared" si="2"/>
        <v>18871872</v>
      </c>
      <c r="G15" s="21">
        <f t="shared" si="2"/>
        <v>8000904</v>
      </c>
      <c r="H15" s="21">
        <f t="shared" si="2"/>
        <v>3211</v>
      </c>
      <c r="I15" s="21">
        <f t="shared" si="2"/>
        <v>3250</v>
      </c>
      <c r="J15" s="21">
        <f t="shared" si="2"/>
        <v>8007365</v>
      </c>
      <c r="K15" s="21">
        <f t="shared" si="2"/>
        <v>5471</v>
      </c>
      <c r="L15" s="21">
        <f t="shared" si="2"/>
        <v>1261</v>
      </c>
      <c r="M15" s="21">
        <f t="shared" si="2"/>
        <v>2561</v>
      </c>
      <c r="N15" s="21">
        <f t="shared" si="2"/>
        <v>9293</v>
      </c>
      <c r="O15" s="21">
        <f t="shared" si="2"/>
        <v>5256</v>
      </c>
      <c r="P15" s="21">
        <f t="shared" si="2"/>
        <v>969</v>
      </c>
      <c r="Q15" s="21">
        <f t="shared" si="2"/>
        <v>2080</v>
      </c>
      <c r="R15" s="21">
        <f t="shared" si="2"/>
        <v>8305</v>
      </c>
      <c r="S15" s="21">
        <f t="shared" si="2"/>
        <v>950</v>
      </c>
      <c r="T15" s="21">
        <f t="shared" si="2"/>
        <v>950</v>
      </c>
      <c r="U15" s="21">
        <f t="shared" si="2"/>
        <v>0</v>
      </c>
      <c r="V15" s="21">
        <f t="shared" si="2"/>
        <v>1900</v>
      </c>
      <c r="W15" s="21">
        <f t="shared" si="2"/>
        <v>8026863</v>
      </c>
      <c r="X15" s="21">
        <f t="shared" si="2"/>
        <v>18871872</v>
      </c>
      <c r="Y15" s="21">
        <f t="shared" si="2"/>
        <v>-10845009</v>
      </c>
      <c r="Z15" s="4">
        <f>+IF(X15&lt;&gt;0,+(Y15/X15)*100,0)</f>
        <v>-57.46652478355089</v>
      </c>
      <c r="AA15" s="19">
        <f>SUM(AA16:AA18)</f>
        <v>18871872</v>
      </c>
    </row>
    <row r="16" spans="1:27" ht="12.75">
      <c r="A16" s="5" t="s">
        <v>42</v>
      </c>
      <c r="B16" s="3"/>
      <c r="C16" s="22">
        <v>35515796</v>
      </c>
      <c r="D16" s="22"/>
      <c r="E16" s="23">
        <v>17954304</v>
      </c>
      <c r="F16" s="24">
        <v>18871872</v>
      </c>
      <c r="G16" s="24">
        <v>8000904</v>
      </c>
      <c r="H16" s="24">
        <v>3211</v>
      </c>
      <c r="I16" s="24">
        <v>3250</v>
      </c>
      <c r="J16" s="24">
        <v>8007365</v>
      </c>
      <c r="K16" s="24">
        <v>5471</v>
      </c>
      <c r="L16" s="24">
        <v>1261</v>
      </c>
      <c r="M16" s="24">
        <v>2561</v>
      </c>
      <c r="N16" s="24">
        <v>9293</v>
      </c>
      <c r="O16" s="24">
        <v>5256</v>
      </c>
      <c r="P16" s="24">
        <v>969</v>
      </c>
      <c r="Q16" s="24">
        <v>2080</v>
      </c>
      <c r="R16" s="24">
        <v>8305</v>
      </c>
      <c r="S16" s="24">
        <v>950</v>
      </c>
      <c r="T16" s="24">
        <v>950</v>
      </c>
      <c r="U16" s="24"/>
      <c r="V16" s="24">
        <v>1900</v>
      </c>
      <c r="W16" s="24">
        <v>8026863</v>
      </c>
      <c r="X16" s="24">
        <v>18871872</v>
      </c>
      <c r="Y16" s="24">
        <v>-10845009</v>
      </c>
      <c r="Z16" s="6">
        <v>-57.47</v>
      </c>
      <c r="AA16" s="22">
        <v>18871872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118203882</v>
      </c>
      <c r="D19" s="19">
        <f>SUM(D20:D23)</f>
        <v>0</v>
      </c>
      <c r="E19" s="20">
        <f t="shared" si="3"/>
        <v>39273468</v>
      </c>
      <c r="F19" s="21">
        <f t="shared" si="3"/>
        <v>238992008</v>
      </c>
      <c r="G19" s="21">
        <f t="shared" si="3"/>
        <v>17540489</v>
      </c>
      <c r="H19" s="21">
        <f t="shared" si="3"/>
        <v>9732652</v>
      </c>
      <c r="I19" s="21">
        <f t="shared" si="3"/>
        <v>10591513</v>
      </c>
      <c r="J19" s="21">
        <f t="shared" si="3"/>
        <v>37864654</v>
      </c>
      <c r="K19" s="21">
        <f t="shared" si="3"/>
        <v>7139275</v>
      </c>
      <c r="L19" s="21">
        <f t="shared" si="3"/>
        <v>8977178</v>
      </c>
      <c r="M19" s="21">
        <f t="shared" si="3"/>
        <v>8625779</v>
      </c>
      <c r="N19" s="21">
        <f t="shared" si="3"/>
        <v>24742232</v>
      </c>
      <c r="O19" s="21">
        <f t="shared" si="3"/>
        <v>7592135</v>
      </c>
      <c r="P19" s="21">
        <f t="shared" si="3"/>
        <v>8614405</v>
      </c>
      <c r="Q19" s="21">
        <f t="shared" si="3"/>
        <v>8542063</v>
      </c>
      <c r="R19" s="21">
        <f t="shared" si="3"/>
        <v>24748603</v>
      </c>
      <c r="S19" s="21">
        <f t="shared" si="3"/>
        <v>6646889</v>
      </c>
      <c r="T19" s="21">
        <f t="shared" si="3"/>
        <v>7253238</v>
      </c>
      <c r="U19" s="21">
        <f t="shared" si="3"/>
        <v>0</v>
      </c>
      <c r="V19" s="21">
        <f t="shared" si="3"/>
        <v>13900127</v>
      </c>
      <c r="W19" s="21">
        <f t="shared" si="3"/>
        <v>101255616</v>
      </c>
      <c r="X19" s="21">
        <f t="shared" si="3"/>
        <v>238992008</v>
      </c>
      <c r="Y19" s="21">
        <f t="shared" si="3"/>
        <v>-137736392</v>
      </c>
      <c r="Z19" s="4">
        <f>+IF(X19&lt;&gt;0,+(Y19/X19)*100,0)</f>
        <v>-57.632216722493915</v>
      </c>
      <c r="AA19" s="19">
        <f>SUM(AA20:AA23)</f>
        <v>238992008</v>
      </c>
    </row>
    <row r="20" spans="1:27" ht="12.75">
      <c r="A20" s="5" t="s">
        <v>46</v>
      </c>
      <c r="B20" s="3"/>
      <c r="C20" s="22">
        <v>68811341</v>
      </c>
      <c r="D20" s="22"/>
      <c r="E20" s="23"/>
      <c r="F20" s="24">
        <v>71701024</v>
      </c>
      <c r="G20" s="24">
        <v>13363506</v>
      </c>
      <c r="H20" s="24">
        <v>5044585</v>
      </c>
      <c r="I20" s="24">
        <v>6405856</v>
      </c>
      <c r="J20" s="24">
        <v>24813947</v>
      </c>
      <c r="K20" s="24">
        <v>3916491</v>
      </c>
      <c r="L20" s="24">
        <v>4266201</v>
      </c>
      <c r="M20" s="24">
        <v>4514023</v>
      </c>
      <c r="N20" s="24">
        <v>12696715</v>
      </c>
      <c r="O20" s="24">
        <v>3539371</v>
      </c>
      <c r="P20" s="24">
        <v>4025578</v>
      </c>
      <c r="Q20" s="24">
        <v>3983196</v>
      </c>
      <c r="R20" s="24">
        <v>11548145</v>
      </c>
      <c r="S20" s="24">
        <v>3763190</v>
      </c>
      <c r="T20" s="24">
        <v>3682810</v>
      </c>
      <c r="U20" s="24"/>
      <c r="V20" s="24">
        <v>7446000</v>
      </c>
      <c r="W20" s="24">
        <v>56504807</v>
      </c>
      <c r="X20" s="24">
        <v>71701024</v>
      </c>
      <c r="Y20" s="24">
        <v>-15196217</v>
      </c>
      <c r="Z20" s="6">
        <v>-21.19</v>
      </c>
      <c r="AA20" s="22">
        <v>71701024</v>
      </c>
    </row>
    <row r="21" spans="1:27" ht="12.75">
      <c r="A21" s="5" t="s">
        <v>47</v>
      </c>
      <c r="B21" s="3"/>
      <c r="C21" s="22">
        <v>22832548</v>
      </c>
      <c r="D21" s="22"/>
      <c r="E21" s="23">
        <v>20301468</v>
      </c>
      <c r="F21" s="24">
        <v>20471688</v>
      </c>
      <c r="G21" s="24">
        <v>1799684</v>
      </c>
      <c r="H21" s="24">
        <v>1711626</v>
      </c>
      <c r="I21" s="24">
        <v>1729103</v>
      </c>
      <c r="J21" s="24">
        <v>5240413</v>
      </c>
      <c r="K21" s="24">
        <v>1634032</v>
      </c>
      <c r="L21" s="24">
        <v>1713849</v>
      </c>
      <c r="M21" s="24">
        <v>1797523</v>
      </c>
      <c r="N21" s="24">
        <v>5145404</v>
      </c>
      <c r="O21" s="24">
        <v>1857332</v>
      </c>
      <c r="P21" s="24">
        <v>1768837</v>
      </c>
      <c r="Q21" s="24">
        <v>2117985</v>
      </c>
      <c r="R21" s="24">
        <v>5744154</v>
      </c>
      <c r="S21" s="24">
        <v>1204907</v>
      </c>
      <c r="T21" s="24">
        <v>1540485</v>
      </c>
      <c r="U21" s="24"/>
      <c r="V21" s="24">
        <v>2745392</v>
      </c>
      <c r="W21" s="24">
        <v>18875363</v>
      </c>
      <c r="X21" s="24">
        <v>20471688</v>
      </c>
      <c r="Y21" s="24">
        <v>-1596325</v>
      </c>
      <c r="Z21" s="6">
        <v>-7.8</v>
      </c>
      <c r="AA21" s="22">
        <v>20471688</v>
      </c>
    </row>
    <row r="22" spans="1:27" ht="12.75">
      <c r="A22" s="5" t="s">
        <v>48</v>
      </c>
      <c r="B22" s="3"/>
      <c r="C22" s="25">
        <v>18197057</v>
      </c>
      <c r="D22" s="25"/>
      <c r="E22" s="26">
        <v>18972000</v>
      </c>
      <c r="F22" s="27">
        <v>137612096</v>
      </c>
      <c r="G22" s="27">
        <v>1757446</v>
      </c>
      <c r="H22" s="27">
        <v>1926656</v>
      </c>
      <c r="I22" s="27">
        <v>1833380</v>
      </c>
      <c r="J22" s="27">
        <v>5517482</v>
      </c>
      <c r="K22" s="27">
        <v>963336</v>
      </c>
      <c r="L22" s="27">
        <v>1600956</v>
      </c>
      <c r="M22" s="27">
        <v>1690905</v>
      </c>
      <c r="N22" s="27">
        <v>4255197</v>
      </c>
      <c r="O22" s="27">
        <v>1568066</v>
      </c>
      <c r="P22" s="27">
        <v>1681209</v>
      </c>
      <c r="Q22" s="27">
        <v>1812389</v>
      </c>
      <c r="R22" s="27">
        <v>5061664</v>
      </c>
      <c r="S22" s="27">
        <v>1164623</v>
      </c>
      <c r="T22" s="27">
        <v>1515709</v>
      </c>
      <c r="U22" s="27"/>
      <c r="V22" s="27">
        <v>2680332</v>
      </c>
      <c r="W22" s="27">
        <v>17514675</v>
      </c>
      <c r="X22" s="27">
        <v>137612096</v>
      </c>
      <c r="Y22" s="27">
        <v>-120097421</v>
      </c>
      <c r="Z22" s="7">
        <v>-87.27</v>
      </c>
      <c r="AA22" s="25">
        <v>137612096</v>
      </c>
    </row>
    <row r="23" spans="1:27" ht="12.75">
      <c r="A23" s="5" t="s">
        <v>49</v>
      </c>
      <c r="B23" s="3"/>
      <c r="C23" s="22">
        <v>8362936</v>
      </c>
      <c r="D23" s="22"/>
      <c r="E23" s="23"/>
      <c r="F23" s="24">
        <v>9207200</v>
      </c>
      <c r="G23" s="24">
        <v>619853</v>
      </c>
      <c r="H23" s="24">
        <v>1049785</v>
      </c>
      <c r="I23" s="24">
        <v>623174</v>
      </c>
      <c r="J23" s="24">
        <v>2292812</v>
      </c>
      <c r="K23" s="24">
        <v>625416</v>
      </c>
      <c r="L23" s="24">
        <v>1396172</v>
      </c>
      <c r="M23" s="24">
        <v>623328</v>
      </c>
      <c r="N23" s="24">
        <v>2644916</v>
      </c>
      <c r="O23" s="24">
        <v>627366</v>
      </c>
      <c r="P23" s="24">
        <v>1138781</v>
      </c>
      <c r="Q23" s="24">
        <v>628493</v>
      </c>
      <c r="R23" s="24">
        <v>2394640</v>
      </c>
      <c r="S23" s="24">
        <v>514169</v>
      </c>
      <c r="T23" s="24">
        <v>514234</v>
      </c>
      <c r="U23" s="24"/>
      <c r="V23" s="24">
        <v>1028403</v>
      </c>
      <c r="W23" s="24">
        <v>8360771</v>
      </c>
      <c r="X23" s="24">
        <v>9207200</v>
      </c>
      <c r="Y23" s="24">
        <v>-846429</v>
      </c>
      <c r="Z23" s="6">
        <v>-9.19</v>
      </c>
      <c r="AA23" s="22">
        <v>9207200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262033872</v>
      </c>
      <c r="D25" s="40">
        <f>+D5+D9+D15+D19+D24</f>
        <v>0</v>
      </c>
      <c r="E25" s="41">
        <f t="shared" si="4"/>
        <v>193174404</v>
      </c>
      <c r="F25" s="42">
        <f t="shared" si="4"/>
        <v>404386148</v>
      </c>
      <c r="G25" s="42">
        <f t="shared" si="4"/>
        <v>61737713</v>
      </c>
      <c r="H25" s="42">
        <f t="shared" si="4"/>
        <v>13338734</v>
      </c>
      <c r="I25" s="42">
        <f t="shared" si="4"/>
        <v>13047485</v>
      </c>
      <c r="J25" s="42">
        <f t="shared" si="4"/>
        <v>88123932</v>
      </c>
      <c r="K25" s="42">
        <f t="shared" si="4"/>
        <v>13159388</v>
      </c>
      <c r="L25" s="42">
        <f t="shared" si="4"/>
        <v>15926728</v>
      </c>
      <c r="M25" s="42">
        <f t="shared" si="4"/>
        <v>37985603</v>
      </c>
      <c r="N25" s="42">
        <f t="shared" si="4"/>
        <v>67071719</v>
      </c>
      <c r="O25" s="42">
        <f t="shared" si="4"/>
        <v>13086427</v>
      </c>
      <c r="P25" s="42">
        <f t="shared" si="4"/>
        <v>18246045</v>
      </c>
      <c r="Q25" s="42">
        <f t="shared" si="4"/>
        <v>33059984</v>
      </c>
      <c r="R25" s="42">
        <f t="shared" si="4"/>
        <v>64392456</v>
      </c>
      <c r="S25" s="42">
        <f t="shared" si="4"/>
        <v>11973678</v>
      </c>
      <c r="T25" s="42">
        <f t="shared" si="4"/>
        <v>14904423</v>
      </c>
      <c r="U25" s="42">
        <f t="shared" si="4"/>
        <v>0</v>
      </c>
      <c r="V25" s="42">
        <f t="shared" si="4"/>
        <v>26878101</v>
      </c>
      <c r="W25" s="42">
        <f t="shared" si="4"/>
        <v>246466208</v>
      </c>
      <c r="X25" s="42">
        <f t="shared" si="4"/>
        <v>404386148</v>
      </c>
      <c r="Y25" s="42">
        <f t="shared" si="4"/>
        <v>-157919940</v>
      </c>
      <c r="Z25" s="43">
        <f>+IF(X25&lt;&gt;0,+(Y25/X25)*100,0)</f>
        <v>-39.05176791565076</v>
      </c>
      <c r="AA25" s="40">
        <f>+AA5+AA9+AA15+AA19+AA24</f>
        <v>404386148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116408649</v>
      </c>
      <c r="D28" s="19">
        <f>SUM(D29:D31)</f>
        <v>0</v>
      </c>
      <c r="E28" s="20">
        <f t="shared" si="5"/>
        <v>71645508</v>
      </c>
      <c r="F28" s="21">
        <f t="shared" si="5"/>
        <v>112402604</v>
      </c>
      <c r="G28" s="21">
        <f t="shared" si="5"/>
        <v>4223465</v>
      </c>
      <c r="H28" s="21">
        <f t="shared" si="5"/>
        <v>3009797</v>
      </c>
      <c r="I28" s="21">
        <f t="shared" si="5"/>
        <v>4531280</v>
      </c>
      <c r="J28" s="21">
        <f t="shared" si="5"/>
        <v>11764542</v>
      </c>
      <c r="K28" s="21">
        <f t="shared" si="5"/>
        <v>11080118</v>
      </c>
      <c r="L28" s="21">
        <f t="shared" si="5"/>
        <v>5847037</v>
      </c>
      <c r="M28" s="21">
        <f t="shared" si="5"/>
        <v>2336897</v>
      </c>
      <c r="N28" s="21">
        <f t="shared" si="5"/>
        <v>19264052</v>
      </c>
      <c r="O28" s="21">
        <f t="shared" si="5"/>
        <v>892330</v>
      </c>
      <c r="P28" s="21">
        <f t="shared" si="5"/>
        <v>4219597</v>
      </c>
      <c r="Q28" s="21">
        <f t="shared" si="5"/>
        <v>480501</v>
      </c>
      <c r="R28" s="21">
        <f t="shared" si="5"/>
        <v>5592428</v>
      </c>
      <c r="S28" s="21">
        <f t="shared" si="5"/>
        <v>2023020</v>
      </c>
      <c r="T28" s="21">
        <f t="shared" si="5"/>
        <v>2579350</v>
      </c>
      <c r="U28" s="21">
        <f t="shared" si="5"/>
        <v>0</v>
      </c>
      <c r="V28" s="21">
        <f t="shared" si="5"/>
        <v>4602370</v>
      </c>
      <c r="W28" s="21">
        <f t="shared" si="5"/>
        <v>41223392</v>
      </c>
      <c r="X28" s="21">
        <f t="shared" si="5"/>
        <v>112402604</v>
      </c>
      <c r="Y28" s="21">
        <f t="shared" si="5"/>
        <v>-71179212</v>
      </c>
      <c r="Z28" s="4">
        <f>+IF(X28&lt;&gt;0,+(Y28/X28)*100,0)</f>
        <v>-63.32523399546864</v>
      </c>
      <c r="AA28" s="19">
        <f>SUM(AA29:AA31)</f>
        <v>112402604</v>
      </c>
    </row>
    <row r="29" spans="1:27" ht="12.75">
      <c r="A29" s="5" t="s">
        <v>32</v>
      </c>
      <c r="B29" s="3"/>
      <c r="C29" s="22">
        <v>13783545</v>
      </c>
      <c r="D29" s="22"/>
      <c r="E29" s="23">
        <v>16011012</v>
      </c>
      <c r="F29" s="24">
        <v>7353096</v>
      </c>
      <c r="G29" s="24">
        <v>111724</v>
      </c>
      <c r="H29" s="24">
        <v>81477</v>
      </c>
      <c r="I29" s="24">
        <v>669092</v>
      </c>
      <c r="J29" s="24">
        <v>862293</v>
      </c>
      <c r="K29" s="24">
        <v>70694</v>
      </c>
      <c r="L29" s="24">
        <v>123268</v>
      </c>
      <c r="M29" s="24">
        <v>53742</v>
      </c>
      <c r="N29" s="24">
        <v>247704</v>
      </c>
      <c r="O29" s="24">
        <v>34438</v>
      </c>
      <c r="P29" s="24">
        <v>58761</v>
      </c>
      <c r="Q29" s="24">
        <v>62887</v>
      </c>
      <c r="R29" s="24">
        <v>156086</v>
      </c>
      <c r="S29" s="24">
        <v>49887</v>
      </c>
      <c r="T29" s="24">
        <v>26058</v>
      </c>
      <c r="U29" s="24"/>
      <c r="V29" s="24">
        <v>75945</v>
      </c>
      <c r="W29" s="24">
        <v>1342028</v>
      </c>
      <c r="X29" s="24">
        <v>7353096</v>
      </c>
      <c r="Y29" s="24">
        <v>-6011068</v>
      </c>
      <c r="Z29" s="6">
        <v>-81.75</v>
      </c>
      <c r="AA29" s="22">
        <v>7353096</v>
      </c>
    </row>
    <row r="30" spans="1:27" ht="12.75">
      <c r="A30" s="5" t="s">
        <v>33</v>
      </c>
      <c r="B30" s="3"/>
      <c r="C30" s="25">
        <v>102625104</v>
      </c>
      <c r="D30" s="25"/>
      <c r="E30" s="26">
        <v>55634496</v>
      </c>
      <c r="F30" s="27">
        <v>105049508</v>
      </c>
      <c r="G30" s="27">
        <v>4111741</v>
      </c>
      <c r="H30" s="27">
        <v>2928320</v>
      </c>
      <c r="I30" s="27">
        <v>3862188</v>
      </c>
      <c r="J30" s="27">
        <v>10902249</v>
      </c>
      <c r="K30" s="27">
        <v>11009424</v>
      </c>
      <c r="L30" s="27">
        <v>5723769</v>
      </c>
      <c r="M30" s="27">
        <v>2283155</v>
      </c>
      <c r="N30" s="27">
        <v>19016348</v>
      </c>
      <c r="O30" s="27">
        <v>857892</v>
      </c>
      <c r="P30" s="27">
        <v>4160836</v>
      </c>
      <c r="Q30" s="27">
        <v>417614</v>
      </c>
      <c r="R30" s="27">
        <v>5436342</v>
      </c>
      <c r="S30" s="27">
        <v>1973133</v>
      </c>
      <c r="T30" s="27">
        <v>2553292</v>
      </c>
      <c r="U30" s="27"/>
      <c r="V30" s="27">
        <v>4526425</v>
      </c>
      <c r="W30" s="27">
        <v>39881364</v>
      </c>
      <c r="X30" s="27">
        <v>105049508</v>
      </c>
      <c r="Y30" s="27">
        <v>-65168144</v>
      </c>
      <c r="Z30" s="7">
        <v>-62.04</v>
      </c>
      <c r="AA30" s="25">
        <v>105049508</v>
      </c>
    </row>
    <row r="31" spans="1:27" ht="12.75">
      <c r="A31" s="5" t="s">
        <v>34</v>
      </c>
      <c r="B31" s="3"/>
      <c r="C31" s="22"/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6"/>
      <c r="AA31" s="22"/>
    </row>
    <row r="32" spans="1:27" ht="12.75">
      <c r="A32" s="2" t="s">
        <v>35</v>
      </c>
      <c r="B32" s="3"/>
      <c r="C32" s="19">
        <f aca="true" t="shared" si="6" ref="C32:Y32">SUM(C33:C37)</f>
        <v>17560275</v>
      </c>
      <c r="D32" s="19">
        <f>SUM(D33:D37)</f>
        <v>0</v>
      </c>
      <c r="E32" s="20">
        <f t="shared" si="6"/>
        <v>23758272</v>
      </c>
      <c r="F32" s="21">
        <f t="shared" si="6"/>
        <v>3384008</v>
      </c>
      <c r="G32" s="21">
        <f t="shared" si="6"/>
        <v>592323</v>
      </c>
      <c r="H32" s="21">
        <f t="shared" si="6"/>
        <v>51733</v>
      </c>
      <c r="I32" s="21">
        <f t="shared" si="6"/>
        <v>115261</v>
      </c>
      <c r="J32" s="21">
        <f t="shared" si="6"/>
        <v>759317</v>
      </c>
      <c r="K32" s="21">
        <f t="shared" si="6"/>
        <v>78475</v>
      </c>
      <c r="L32" s="21">
        <f t="shared" si="6"/>
        <v>582708</v>
      </c>
      <c r="M32" s="21">
        <f t="shared" si="6"/>
        <v>2168584</v>
      </c>
      <c r="N32" s="21">
        <f t="shared" si="6"/>
        <v>2829767</v>
      </c>
      <c r="O32" s="21">
        <f t="shared" si="6"/>
        <v>686850</v>
      </c>
      <c r="P32" s="21">
        <f t="shared" si="6"/>
        <v>585430</v>
      </c>
      <c r="Q32" s="21">
        <f t="shared" si="6"/>
        <v>34938</v>
      </c>
      <c r="R32" s="21">
        <f t="shared" si="6"/>
        <v>1307218</v>
      </c>
      <c r="S32" s="21">
        <f t="shared" si="6"/>
        <v>1177936</v>
      </c>
      <c r="T32" s="21">
        <f t="shared" si="6"/>
        <v>559605</v>
      </c>
      <c r="U32" s="21">
        <f t="shared" si="6"/>
        <v>0</v>
      </c>
      <c r="V32" s="21">
        <f t="shared" si="6"/>
        <v>1737541</v>
      </c>
      <c r="W32" s="21">
        <f t="shared" si="6"/>
        <v>6633843</v>
      </c>
      <c r="X32" s="21">
        <f t="shared" si="6"/>
        <v>3384008</v>
      </c>
      <c r="Y32" s="21">
        <f t="shared" si="6"/>
        <v>3249835</v>
      </c>
      <c r="Z32" s="4">
        <f>+IF(X32&lt;&gt;0,+(Y32/X32)*100,0)</f>
        <v>96.03508620546997</v>
      </c>
      <c r="AA32" s="19">
        <f>SUM(AA33:AA37)</f>
        <v>3384008</v>
      </c>
    </row>
    <row r="33" spans="1:27" ht="12.75">
      <c r="A33" s="5" t="s">
        <v>36</v>
      </c>
      <c r="B33" s="3"/>
      <c r="C33" s="22">
        <v>12890969</v>
      </c>
      <c r="D33" s="22"/>
      <c r="E33" s="23">
        <v>19336548</v>
      </c>
      <c r="F33" s="24">
        <v>3143084</v>
      </c>
      <c r="G33" s="24">
        <v>574943</v>
      </c>
      <c r="H33" s="24">
        <v>29771</v>
      </c>
      <c r="I33" s="24">
        <v>99777</v>
      </c>
      <c r="J33" s="24">
        <v>704491</v>
      </c>
      <c r="K33" s="24">
        <v>64255</v>
      </c>
      <c r="L33" s="24">
        <v>563037</v>
      </c>
      <c r="M33" s="24">
        <v>2146701</v>
      </c>
      <c r="N33" s="24">
        <v>2773993</v>
      </c>
      <c r="O33" s="24">
        <v>676422</v>
      </c>
      <c r="P33" s="24">
        <v>585430</v>
      </c>
      <c r="Q33" s="24">
        <v>34938</v>
      </c>
      <c r="R33" s="24">
        <v>1296790</v>
      </c>
      <c r="S33" s="24">
        <v>1153841</v>
      </c>
      <c r="T33" s="24">
        <v>559605</v>
      </c>
      <c r="U33" s="24"/>
      <c r="V33" s="24">
        <v>1713446</v>
      </c>
      <c r="W33" s="24">
        <v>6488720</v>
      </c>
      <c r="X33" s="24">
        <v>3143084</v>
      </c>
      <c r="Y33" s="24">
        <v>3345636</v>
      </c>
      <c r="Z33" s="6">
        <v>106.44</v>
      </c>
      <c r="AA33" s="22">
        <v>3143084</v>
      </c>
    </row>
    <row r="34" spans="1:27" ht="12.75">
      <c r="A34" s="5" t="s">
        <v>37</v>
      </c>
      <c r="B34" s="3"/>
      <c r="C34" s="22">
        <v>563945</v>
      </c>
      <c r="D34" s="22"/>
      <c r="E34" s="23">
        <v>673800</v>
      </c>
      <c r="F34" s="24">
        <v>-16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-16</v>
      </c>
      <c r="Y34" s="24">
        <v>16</v>
      </c>
      <c r="Z34" s="6">
        <v>-100</v>
      </c>
      <c r="AA34" s="22">
        <v>-16</v>
      </c>
    </row>
    <row r="35" spans="1:27" ht="12.75">
      <c r="A35" s="5" t="s">
        <v>38</v>
      </c>
      <c r="B35" s="3"/>
      <c r="C35" s="22">
        <v>4105361</v>
      </c>
      <c r="D35" s="22"/>
      <c r="E35" s="23">
        <v>3747924</v>
      </c>
      <c r="F35" s="24">
        <v>240940</v>
      </c>
      <c r="G35" s="24">
        <v>17380</v>
      </c>
      <c r="H35" s="24">
        <v>21962</v>
      </c>
      <c r="I35" s="24">
        <v>15484</v>
      </c>
      <c r="J35" s="24">
        <v>54826</v>
      </c>
      <c r="K35" s="24">
        <v>14220</v>
      </c>
      <c r="L35" s="24">
        <v>19671</v>
      </c>
      <c r="M35" s="24">
        <v>21883</v>
      </c>
      <c r="N35" s="24">
        <v>55774</v>
      </c>
      <c r="O35" s="24">
        <v>10428</v>
      </c>
      <c r="P35" s="24"/>
      <c r="Q35" s="24"/>
      <c r="R35" s="24">
        <v>10428</v>
      </c>
      <c r="S35" s="24">
        <v>24095</v>
      </c>
      <c r="T35" s="24"/>
      <c r="U35" s="24"/>
      <c r="V35" s="24">
        <v>24095</v>
      </c>
      <c r="W35" s="24">
        <v>145123</v>
      </c>
      <c r="X35" s="24">
        <v>240940</v>
      </c>
      <c r="Y35" s="24">
        <v>-95817</v>
      </c>
      <c r="Z35" s="6">
        <v>-39.77</v>
      </c>
      <c r="AA35" s="22">
        <v>240940</v>
      </c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/>
      <c r="AA37" s="25"/>
    </row>
    <row r="38" spans="1:27" ht="12.75">
      <c r="A38" s="2" t="s">
        <v>41</v>
      </c>
      <c r="B38" s="8"/>
      <c r="C38" s="19">
        <f aca="true" t="shared" si="7" ref="C38:Y38">SUM(C39:C41)</f>
        <v>14733031</v>
      </c>
      <c r="D38" s="19">
        <f>SUM(D39:D41)</f>
        <v>0</v>
      </c>
      <c r="E38" s="20">
        <f t="shared" si="7"/>
        <v>19643928</v>
      </c>
      <c r="F38" s="21">
        <f t="shared" si="7"/>
        <v>1015812</v>
      </c>
      <c r="G38" s="21">
        <f t="shared" si="7"/>
        <v>47164</v>
      </c>
      <c r="H38" s="21">
        <f t="shared" si="7"/>
        <v>68093</v>
      </c>
      <c r="I38" s="21">
        <f t="shared" si="7"/>
        <v>65917</v>
      </c>
      <c r="J38" s="21">
        <f t="shared" si="7"/>
        <v>181174</v>
      </c>
      <c r="K38" s="21">
        <f t="shared" si="7"/>
        <v>65323</v>
      </c>
      <c r="L38" s="21">
        <f t="shared" si="7"/>
        <v>144840</v>
      </c>
      <c r="M38" s="21">
        <f t="shared" si="7"/>
        <v>85346</v>
      </c>
      <c r="N38" s="21">
        <f t="shared" si="7"/>
        <v>295509</v>
      </c>
      <c r="O38" s="21">
        <f t="shared" si="7"/>
        <v>43581</v>
      </c>
      <c r="P38" s="21">
        <f t="shared" si="7"/>
        <v>213541</v>
      </c>
      <c r="Q38" s="21">
        <f t="shared" si="7"/>
        <v>11126</v>
      </c>
      <c r="R38" s="21">
        <f t="shared" si="7"/>
        <v>268248</v>
      </c>
      <c r="S38" s="21">
        <f t="shared" si="7"/>
        <v>78690</v>
      </c>
      <c r="T38" s="21">
        <f t="shared" si="7"/>
        <v>174972</v>
      </c>
      <c r="U38" s="21">
        <f t="shared" si="7"/>
        <v>0</v>
      </c>
      <c r="V38" s="21">
        <f t="shared" si="7"/>
        <v>253662</v>
      </c>
      <c r="W38" s="21">
        <f t="shared" si="7"/>
        <v>998593</v>
      </c>
      <c r="X38" s="21">
        <f t="shared" si="7"/>
        <v>1015812</v>
      </c>
      <c r="Y38" s="21">
        <f t="shared" si="7"/>
        <v>-17219</v>
      </c>
      <c r="Z38" s="4">
        <f>+IF(X38&lt;&gt;0,+(Y38/X38)*100,0)</f>
        <v>-1.6950971242710264</v>
      </c>
      <c r="AA38" s="19">
        <f>SUM(AA39:AA41)</f>
        <v>1015812</v>
      </c>
    </row>
    <row r="39" spans="1:27" ht="12.75">
      <c r="A39" s="5" t="s">
        <v>42</v>
      </c>
      <c r="B39" s="3"/>
      <c r="C39" s="22">
        <v>11411354</v>
      </c>
      <c r="D39" s="22"/>
      <c r="E39" s="23">
        <v>16013796</v>
      </c>
      <c r="F39" s="24">
        <v>815200</v>
      </c>
      <c r="G39" s="24">
        <v>29541</v>
      </c>
      <c r="H39" s="24">
        <v>48964</v>
      </c>
      <c r="I39" s="24">
        <v>51945</v>
      </c>
      <c r="J39" s="24">
        <v>130450</v>
      </c>
      <c r="K39" s="24">
        <v>40499</v>
      </c>
      <c r="L39" s="24">
        <v>51843</v>
      </c>
      <c r="M39" s="24">
        <v>33157</v>
      </c>
      <c r="N39" s="24">
        <v>125499</v>
      </c>
      <c r="O39" s="24">
        <v>21339</v>
      </c>
      <c r="P39" s="24">
        <v>34805</v>
      </c>
      <c r="Q39" s="24">
        <v>8206</v>
      </c>
      <c r="R39" s="24">
        <v>64350</v>
      </c>
      <c r="S39" s="24">
        <v>41384</v>
      </c>
      <c r="T39" s="24">
        <v>160754</v>
      </c>
      <c r="U39" s="24"/>
      <c r="V39" s="24">
        <v>202138</v>
      </c>
      <c r="W39" s="24">
        <v>522437</v>
      </c>
      <c r="X39" s="24">
        <v>815200</v>
      </c>
      <c r="Y39" s="24">
        <v>-292763</v>
      </c>
      <c r="Z39" s="6">
        <v>-35.91</v>
      </c>
      <c r="AA39" s="22">
        <v>815200</v>
      </c>
    </row>
    <row r="40" spans="1:27" ht="12.75">
      <c r="A40" s="5" t="s">
        <v>43</v>
      </c>
      <c r="B40" s="3"/>
      <c r="C40" s="22">
        <v>3321677</v>
      </c>
      <c r="D40" s="22"/>
      <c r="E40" s="23">
        <v>3630132</v>
      </c>
      <c r="F40" s="24">
        <v>200612</v>
      </c>
      <c r="G40" s="24">
        <v>17623</v>
      </c>
      <c r="H40" s="24">
        <v>19129</v>
      </c>
      <c r="I40" s="24">
        <v>13972</v>
      </c>
      <c r="J40" s="24">
        <v>50724</v>
      </c>
      <c r="K40" s="24">
        <v>24824</v>
      </c>
      <c r="L40" s="24">
        <v>92997</v>
      </c>
      <c r="M40" s="24">
        <v>52189</v>
      </c>
      <c r="N40" s="24">
        <v>170010</v>
      </c>
      <c r="O40" s="24">
        <v>22242</v>
      </c>
      <c r="P40" s="24">
        <v>178736</v>
      </c>
      <c r="Q40" s="24">
        <v>2920</v>
      </c>
      <c r="R40" s="24">
        <v>203898</v>
      </c>
      <c r="S40" s="24">
        <v>37306</v>
      </c>
      <c r="T40" s="24">
        <v>14218</v>
      </c>
      <c r="U40" s="24"/>
      <c r="V40" s="24">
        <v>51524</v>
      </c>
      <c r="W40" s="24">
        <v>476156</v>
      </c>
      <c r="X40" s="24">
        <v>200612</v>
      </c>
      <c r="Y40" s="24">
        <v>275544</v>
      </c>
      <c r="Z40" s="6">
        <v>137.35</v>
      </c>
      <c r="AA40" s="22">
        <v>200612</v>
      </c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129730672</v>
      </c>
      <c r="D42" s="19">
        <f>SUM(D43:D46)</f>
        <v>0</v>
      </c>
      <c r="E42" s="20">
        <f t="shared" si="8"/>
        <v>31110660</v>
      </c>
      <c r="F42" s="21">
        <f t="shared" si="8"/>
        <v>142378380</v>
      </c>
      <c r="G42" s="21">
        <f t="shared" si="8"/>
        <v>10620958</v>
      </c>
      <c r="H42" s="21">
        <f t="shared" si="8"/>
        <v>8757733</v>
      </c>
      <c r="I42" s="21">
        <f t="shared" si="8"/>
        <v>12002392</v>
      </c>
      <c r="J42" s="21">
        <f t="shared" si="8"/>
        <v>31381083</v>
      </c>
      <c r="K42" s="21">
        <f t="shared" si="8"/>
        <v>2953681</v>
      </c>
      <c r="L42" s="21">
        <f t="shared" si="8"/>
        <v>8430989</v>
      </c>
      <c r="M42" s="21">
        <f t="shared" si="8"/>
        <v>2218717</v>
      </c>
      <c r="N42" s="21">
        <f t="shared" si="8"/>
        <v>13603387</v>
      </c>
      <c r="O42" s="21">
        <f t="shared" si="8"/>
        <v>8410191</v>
      </c>
      <c r="P42" s="21">
        <f t="shared" si="8"/>
        <v>1825468</v>
      </c>
      <c r="Q42" s="21">
        <f t="shared" si="8"/>
        <v>800636</v>
      </c>
      <c r="R42" s="21">
        <f t="shared" si="8"/>
        <v>11036295</v>
      </c>
      <c r="S42" s="21">
        <f t="shared" si="8"/>
        <v>9327964</v>
      </c>
      <c r="T42" s="21">
        <f t="shared" si="8"/>
        <v>12185574</v>
      </c>
      <c r="U42" s="21">
        <f t="shared" si="8"/>
        <v>0</v>
      </c>
      <c r="V42" s="21">
        <f t="shared" si="8"/>
        <v>21513538</v>
      </c>
      <c r="W42" s="21">
        <f t="shared" si="8"/>
        <v>77534303</v>
      </c>
      <c r="X42" s="21">
        <f t="shared" si="8"/>
        <v>142378380</v>
      </c>
      <c r="Y42" s="21">
        <f t="shared" si="8"/>
        <v>-64844077</v>
      </c>
      <c r="Z42" s="4">
        <f>+IF(X42&lt;&gt;0,+(Y42/X42)*100,0)</f>
        <v>-45.54348560504762</v>
      </c>
      <c r="AA42" s="19">
        <f>SUM(AA43:AA46)</f>
        <v>142378380</v>
      </c>
    </row>
    <row r="43" spans="1:27" ht="12.75">
      <c r="A43" s="5" t="s">
        <v>46</v>
      </c>
      <c r="B43" s="3"/>
      <c r="C43" s="22">
        <v>84643068</v>
      </c>
      <c r="D43" s="22"/>
      <c r="E43" s="23">
        <v>691584</v>
      </c>
      <c r="F43" s="24">
        <v>68653260</v>
      </c>
      <c r="G43" s="24">
        <v>10221430</v>
      </c>
      <c r="H43" s="24">
        <v>8184464</v>
      </c>
      <c r="I43" s="24">
        <v>11540737</v>
      </c>
      <c r="J43" s="24">
        <v>29946631</v>
      </c>
      <c r="K43" s="24">
        <v>2294086</v>
      </c>
      <c r="L43" s="24">
        <v>7710286</v>
      </c>
      <c r="M43" s="24">
        <v>1889397</v>
      </c>
      <c r="N43" s="24">
        <v>11893769</v>
      </c>
      <c r="O43" s="24">
        <v>4101016</v>
      </c>
      <c r="P43" s="24">
        <v>1480329</v>
      </c>
      <c r="Q43" s="24">
        <v>267102</v>
      </c>
      <c r="R43" s="24">
        <v>5848447</v>
      </c>
      <c r="S43" s="24">
        <v>8758011</v>
      </c>
      <c r="T43" s="24">
        <v>11010113</v>
      </c>
      <c r="U43" s="24"/>
      <c r="V43" s="24">
        <v>19768124</v>
      </c>
      <c r="W43" s="24">
        <v>67456971</v>
      </c>
      <c r="X43" s="24">
        <v>68653260</v>
      </c>
      <c r="Y43" s="24">
        <v>-1196289</v>
      </c>
      <c r="Z43" s="6">
        <v>-1.74</v>
      </c>
      <c r="AA43" s="22">
        <v>68653260</v>
      </c>
    </row>
    <row r="44" spans="1:27" ht="12.75">
      <c r="A44" s="5" t="s">
        <v>47</v>
      </c>
      <c r="B44" s="3"/>
      <c r="C44" s="22">
        <v>20588992</v>
      </c>
      <c r="D44" s="22"/>
      <c r="E44" s="23">
        <v>21290244</v>
      </c>
      <c r="F44" s="24">
        <v>11218628</v>
      </c>
      <c r="G44" s="24">
        <v>234553</v>
      </c>
      <c r="H44" s="24">
        <v>412697</v>
      </c>
      <c r="I44" s="24">
        <v>207190</v>
      </c>
      <c r="J44" s="24">
        <v>854440</v>
      </c>
      <c r="K44" s="24">
        <v>467874</v>
      </c>
      <c r="L44" s="24">
        <v>535596</v>
      </c>
      <c r="M44" s="24">
        <v>165134</v>
      </c>
      <c r="N44" s="24">
        <v>1168604</v>
      </c>
      <c r="O44" s="24">
        <v>4132391</v>
      </c>
      <c r="P44" s="24">
        <v>157771</v>
      </c>
      <c r="Q44" s="24">
        <v>533149</v>
      </c>
      <c r="R44" s="24">
        <v>4823311</v>
      </c>
      <c r="S44" s="24">
        <v>387525</v>
      </c>
      <c r="T44" s="24">
        <v>1144735</v>
      </c>
      <c r="U44" s="24"/>
      <c r="V44" s="24">
        <v>1532260</v>
      </c>
      <c r="W44" s="24">
        <v>8378615</v>
      </c>
      <c r="X44" s="24">
        <v>11218628</v>
      </c>
      <c r="Y44" s="24">
        <v>-2840013</v>
      </c>
      <c r="Z44" s="6">
        <v>-25.32</v>
      </c>
      <c r="AA44" s="22">
        <v>11218628</v>
      </c>
    </row>
    <row r="45" spans="1:27" ht="12.75">
      <c r="A45" s="5" t="s">
        <v>48</v>
      </c>
      <c r="B45" s="3"/>
      <c r="C45" s="25">
        <v>9396703</v>
      </c>
      <c r="D45" s="25"/>
      <c r="E45" s="26">
        <v>8441928</v>
      </c>
      <c r="F45" s="27">
        <v>56312</v>
      </c>
      <c r="G45" s="27">
        <v>7007</v>
      </c>
      <c r="H45" s="27">
        <v>8336</v>
      </c>
      <c r="I45" s="27">
        <v>55456</v>
      </c>
      <c r="J45" s="27">
        <v>70799</v>
      </c>
      <c r="K45" s="27">
        <v>30825</v>
      </c>
      <c r="L45" s="27">
        <v>33901</v>
      </c>
      <c r="M45" s="27">
        <v>8843</v>
      </c>
      <c r="N45" s="27">
        <v>73569</v>
      </c>
      <c r="O45" s="27">
        <v>13392</v>
      </c>
      <c r="P45" s="27">
        <v>19034</v>
      </c>
      <c r="Q45" s="27">
        <v>385</v>
      </c>
      <c r="R45" s="27">
        <v>32811</v>
      </c>
      <c r="S45" s="27">
        <v>19214</v>
      </c>
      <c r="T45" s="27">
        <v>25363</v>
      </c>
      <c r="U45" s="27"/>
      <c r="V45" s="27">
        <v>44577</v>
      </c>
      <c r="W45" s="27">
        <v>221756</v>
      </c>
      <c r="X45" s="27">
        <v>56312</v>
      </c>
      <c r="Y45" s="27">
        <v>165444</v>
      </c>
      <c r="Z45" s="7">
        <v>293.8</v>
      </c>
      <c r="AA45" s="25">
        <v>56312</v>
      </c>
    </row>
    <row r="46" spans="1:27" ht="12.75">
      <c r="A46" s="5" t="s">
        <v>49</v>
      </c>
      <c r="B46" s="3"/>
      <c r="C46" s="22">
        <v>15101909</v>
      </c>
      <c r="D46" s="22"/>
      <c r="E46" s="23">
        <v>686904</v>
      </c>
      <c r="F46" s="24">
        <v>62450180</v>
      </c>
      <c r="G46" s="24">
        <v>157968</v>
      </c>
      <c r="H46" s="24">
        <v>152236</v>
      </c>
      <c r="I46" s="24">
        <v>199009</v>
      </c>
      <c r="J46" s="24">
        <v>509213</v>
      </c>
      <c r="K46" s="24">
        <v>160896</v>
      </c>
      <c r="L46" s="24">
        <v>151206</v>
      </c>
      <c r="M46" s="24">
        <v>155343</v>
      </c>
      <c r="N46" s="24">
        <v>467445</v>
      </c>
      <c r="O46" s="24">
        <v>163392</v>
      </c>
      <c r="P46" s="24">
        <v>168334</v>
      </c>
      <c r="Q46" s="24"/>
      <c r="R46" s="24">
        <v>331726</v>
      </c>
      <c r="S46" s="24">
        <v>163214</v>
      </c>
      <c r="T46" s="24">
        <v>5363</v>
      </c>
      <c r="U46" s="24"/>
      <c r="V46" s="24">
        <v>168577</v>
      </c>
      <c r="W46" s="24">
        <v>1476961</v>
      </c>
      <c r="X46" s="24">
        <v>62450180</v>
      </c>
      <c r="Y46" s="24">
        <v>-60973219</v>
      </c>
      <c r="Z46" s="6">
        <v>-97.63</v>
      </c>
      <c r="AA46" s="22">
        <v>62450180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278432627</v>
      </c>
      <c r="D48" s="40">
        <f>+D28+D32+D38+D42+D47</f>
        <v>0</v>
      </c>
      <c r="E48" s="41">
        <f t="shared" si="9"/>
        <v>146158368</v>
      </c>
      <c r="F48" s="42">
        <f t="shared" si="9"/>
        <v>259180804</v>
      </c>
      <c r="G48" s="42">
        <f t="shared" si="9"/>
        <v>15483910</v>
      </c>
      <c r="H48" s="42">
        <f t="shared" si="9"/>
        <v>11887356</v>
      </c>
      <c r="I48" s="42">
        <f t="shared" si="9"/>
        <v>16714850</v>
      </c>
      <c r="J48" s="42">
        <f t="shared" si="9"/>
        <v>44086116</v>
      </c>
      <c r="K48" s="42">
        <f t="shared" si="9"/>
        <v>14177597</v>
      </c>
      <c r="L48" s="42">
        <f t="shared" si="9"/>
        <v>15005574</v>
      </c>
      <c r="M48" s="42">
        <f t="shared" si="9"/>
        <v>6809544</v>
      </c>
      <c r="N48" s="42">
        <f t="shared" si="9"/>
        <v>35992715</v>
      </c>
      <c r="O48" s="42">
        <f t="shared" si="9"/>
        <v>10032952</v>
      </c>
      <c r="P48" s="42">
        <f t="shared" si="9"/>
        <v>6844036</v>
      </c>
      <c r="Q48" s="42">
        <f t="shared" si="9"/>
        <v>1327201</v>
      </c>
      <c r="R48" s="42">
        <f t="shared" si="9"/>
        <v>18204189</v>
      </c>
      <c r="S48" s="42">
        <f t="shared" si="9"/>
        <v>12607610</v>
      </c>
      <c r="T48" s="42">
        <f t="shared" si="9"/>
        <v>15499501</v>
      </c>
      <c r="U48" s="42">
        <f t="shared" si="9"/>
        <v>0</v>
      </c>
      <c r="V48" s="42">
        <f t="shared" si="9"/>
        <v>28107111</v>
      </c>
      <c r="W48" s="42">
        <f t="shared" si="9"/>
        <v>126390131</v>
      </c>
      <c r="X48" s="42">
        <f t="shared" si="9"/>
        <v>259180804</v>
      </c>
      <c r="Y48" s="42">
        <f t="shared" si="9"/>
        <v>-132790673</v>
      </c>
      <c r="Z48" s="43">
        <f>+IF(X48&lt;&gt;0,+(Y48/X48)*100,0)</f>
        <v>-51.2347638986412</v>
      </c>
      <c r="AA48" s="40">
        <f>+AA28+AA32+AA38+AA42+AA47</f>
        <v>259180804</v>
      </c>
    </row>
    <row r="49" spans="1:27" ht="12.75">
      <c r="A49" s="14" t="s">
        <v>77</v>
      </c>
      <c r="B49" s="15"/>
      <c r="C49" s="44">
        <f aca="true" t="shared" si="10" ref="C49:Y49">+C25-C48</f>
        <v>-16398755</v>
      </c>
      <c r="D49" s="44">
        <f>+D25-D48</f>
        <v>0</v>
      </c>
      <c r="E49" s="45">
        <f t="shared" si="10"/>
        <v>47016036</v>
      </c>
      <c r="F49" s="46">
        <f t="shared" si="10"/>
        <v>145205344</v>
      </c>
      <c r="G49" s="46">
        <f t="shared" si="10"/>
        <v>46253803</v>
      </c>
      <c r="H49" s="46">
        <f t="shared" si="10"/>
        <v>1451378</v>
      </c>
      <c r="I49" s="46">
        <f t="shared" si="10"/>
        <v>-3667365</v>
      </c>
      <c r="J49" s="46">
        <f t="shared" si="10"/>
        <v>44037816</v>
      </c>
      <c r="K49" s="46">
        <f t="shared" si="10"/>
        <v>-1018209</v>
      </c>
      <c r="L49" s="46">
        <f t="shared" si="10"/>
        <v>921154</v>
      </c>
      <c r="M49" s="46">
        <f t="shared" si="10"/>
        <v>31176059</v>
      </c>
      <c r="N49" s="46">
        <f t="shared" si="10"/>
        <v>31079004</v>
      </c>
      <c r="O49" s="46">
        <f t="shared" si="10"/>
        <v>3053475</v>
      </c>
      <c r="P49" s="46">
        <f t="shared" si="10"/>
        <v>11402009</v>
      </c>
      <c r="Q49" s="46">
        <f t="shared" si="10"/>
        <v>31732783</v>
      </c>
      <c r="R49" s="46">
        <f t="shared" si="10"/>
        <v>46188267</v>
      </c>
      <c r="S49" s="46">
        <f t="shared" si="10"/>
        <v>-633932</v>
      </c>
      <c r="T49" s="46">
        <f t="shared" si="10"/>
        <v>-595078</v>
      </c>
      <c r="U49" s="46">
        <f t="shared" si="10"/>
        <v>0</v>
      </c>
      <c r="V49" s="46">
        <f t="shared" si="10"/>
        <v>-1229010</v>
      </c>
      <c r="W49" s="46">
        <f t="shared" si="10"/>
        <v>120076077</v>
      </c>
      <c r="X49" s="46">
        <f>IF(F25=F48,0,X25-X48)</f>
        <v>145205344</v>
      </c>
      <c r="Y49" s="46">
        <f t="shared" si="10"/>
        <v>-25129267</v>
      </c>
      <c r="Z49" s="47">
        <f>+IF(X49&lt;&gt;0,+(Y49/X49)*100,0)</f>
        <v>-17.306020775654098</v>
      </c>
      <c r="AA49" s="44">
        <f>+AA25-AA48</f>
        <v>145205344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737951643</v>
      </c>
      <c r="F5" s="21">
        <f t="shared" si="0"/>
        <v>829581772</v>
      </c>
      <c r="G5" s="21">
        <f t="shared" si="0"/>
        <v>140142052</v>
      </c>
      <c r="H5" s="21">
        <f t="shared" si="0"/>
        <v>52291300</v>
      </c>
      <c r="I5" s="21">
        <f t="shared" si="0"/>
        <v>38925297</v>
      </c>
      <c r="J5" s="21">
        <f t="shared" si="0"/>
        <v>231358649</v>
      </c>
      <c r="K5" s="21">
        <f t="shared" si="0"/>
        <v>38098372</v>
      </c>
      <c r="L5" s="21">
        <f t="shared" si="0"/>
        <v>37372110</v>
      </c>
      <c r="M5" s="21">
        <f t="shared" si="0"/>
        <v>118998231</v>
      </c>
      <c r="N5" s="21">
        <f t="shared" si="0"/>
        <v>194468713</v>
      </c>
      <c r="O5" s="21">
        <f t="shared" si="0"/>
        <v>39130289</v>
      </c>
      <c r="P5" s="21">
        <f t="shared" si="0"/>
        <v>39652601</v>
      </c>
      <c r="Q5" s="21">
        <f t="shared" si="0"/>
        <v>102630535</v>
      </c>
      <c r="R5" s="21">
        <f t="shared" si="0"/>
        <v>181413425</v>
      </c>
      <c r="S5" s="21">
        <f t="shared" si="0"/>
        <v>36962642</v>
      </c>
      <c r="T5" s="21">
        <f t="shared" si="0"/>
        <v>35946820</v>
      </c>
      <c r="U5" s="21">
        <f t="shared" si="0"/>
        <v>16807702</v>
      </c>
      <c r="V5" s="21">
        <f t="shared" si="0"/>
        <v>89717164</v>
      </c>
      <c r="W5" s="21">
        <f t="shared" si="0"/>
        <v>696957951</v>
      </c>
      <c r="X5" s="21">
        <f t="shared" si="0"/>
        <v>829581772</v>
      </c>
      <c r="Y5" s="21">
        <f t="shared" si="0"/>
        <v>-132623821</v>
      </c>
      <c r="Z5" s="4">
        <f>+IF(X5&lt;&gt;0,+(Y5/X5)*100,0)</f>
        <v>-15.98682920434274</v>
      </c>
      <c r="AA5" s="19">
        <f>SUM(AA6:AA8)</f>
        <v>829581772</v>
      </c>
    </row>
    <row r="6" spans="1:27" ht="12.75">
      <c r="A6" s="5" t="s">
        <v>32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/>
      <c r="AA6" s="22"/>
    </row>
    <row r="7" spans="1:27" ht="12.75">
      <c r="A7" s="5" t="s">
        <v>33</v>
      </c>
      <c r="B7" s="3"/>
      <c r="C7" s="25"/>
      <c r="D7" s="25"/>
      <c r="E7" s="26">
        <v>737951643</v>
      </c>
      <c r="F7" s="27">
        <v>829581772</v>
      </c>
      <c r="G7" s="27">
        <v>140142052</v>
      </c>
      <c r="H7" s="27">
        <v>52291300</v>
      </c>
      <c r="I7" s="27">
        <v>38925297</v>
      </c>
      <c r="J7" s="27">
        <v>231358649</v>
      </c>
      <c r="K7" s="27">
        <v>38098372</v>
      </c>
      <c r="L7" s="27">
        <v>37372110</v>
      </c>
      <c r="M7" s="27">
        <v>118998231</v>
      </c>
      <c r="N7" s="27">
        <v>194468713</v>
      </c>
      <c r="O7" s="27">
        <v>39130289</v>
      </c>
      <c r="P7" s="27">
        <v>39652601</v>
      </c>
      <c r="Q7" s="27">
        <v>102630535</v>
      </c>
      <c r="R7" s="27">
        <v>181413425</v>
      </c>
      <c r="S7" s="27">
        <v>36962642</v>
      </c>
      <c r="T7" s="27">
        <v>35946820</v>
      </c>
      <c r="U7" s="27">
        <v>16807702</v>
      </c>
      <c r="V7" s="27">
        <v>89717164</v>
      </c>
      <c r="W7" s="27">
        <v>696957951</v>
      </c>
      <c r="X7" s="27">
        <v>829581772</v>
      </c>
      <c r="Y7" s="27">
        <v>-132623821</v>
      </c>
      <c r="Z7" s="7">
        <v>-15.99</v>
      </c>
      <c r="AA7" s="25">
        <v>829581772</v>
      </c>
    </row>
    <row r="8" spans="1:27" ht="12.75">
      <c r="A8" s="5" t="s">
        <v>34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/>
      <c r="AA8" s="22"/>
    </row>
    <row r="9" spans="1:27" ht="12.75">
      <c r="A9" s="2" t="s">
        <v>35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35509709</v>
      </c>
      <c r="F9" s="21">
        <f t="shared" si="1"/>
        <v>35509709</v>
      </c>
      <c r="G9" s="21">
        <f t="shared" si="1"/>
        <v>389734</v>
      </c>
      <c r="H9" s="21">
        <f t="shared" si="1"/>
        <v>305755</v>
      </c>
      <c r="I9" s="21">
        <f t="shared" si="1"/>
        <v>912064</v>
      </c>
      <c r="J9" s="21">
        <f t="shared" si="1"/>
        <v>1607553</v>
      </c>
      <c r="K9" s="21">
        <f t="shared" si="1"/>
        <v>299147</v>
      </c>
      <c r="L9" s="21">
        <f t="shared" si="1"/>
        <v>532232</v>
      </c>
      <c r="M9" s="21">
        <f t="shared" si="1"/>
        <v>71914</v>
      </c>
      <c r="N9" s="21">
        <f t="shared" si="1"/>
        <v>903293</v>
      </c>
      <c r="O9" s="21">
        <f t="shared" si="1"/>
        <v>136672</v>
      </c>
      <c r="P9" s="21">
        <f t="shared" si="1"/>
        <v>151949</v>
      </c>
      <c r="Q9" s="21">
        <f t="shared" si="1"/>
        <v>344632</v>
      </c>
      <c r="R9" s="21">
        <f t="shared" si="1"/>
        <v>633253</v>
      </c>
      <c r="S9" s="21">
        <f t="shared" si="1"/>
        <v>17635</v>
      </c>
      <c r="T9" s="21">
        <f t="shared" si="1"/>
        <v>46593</v>
      </c>
      <c r="U9" s="21">
        <f t="shared" si="1"/>
        <v>50434</v>
      </c>
      <c r="V9" s="21">
        <f t="shared" si="1"/>
        <v>114662</v>
      </c>
      <c r="W9" s="21">
        <f t="shared" si="1"/>
        <v>3258761</v>
      </c>
      <c r="X9" s="21">
        <f t="shared" si="1"/>
        <v>35509709</v>
      </c>
      <c r="Y9" s="21">
        <f t="shared" si="1"/>
        <v>-32250948</v>
      </c>
      <c r="Z9" s="4">
        <f>+IF(X9&lt;&gt;0,+(Y9/X9)*100,0)</f>
        <v>-90.82290142112964</v>
      </c>
      <c r="AA9" s="19">
        <f>SUM(AA10:AA14)</f>
        <v>35509709</v>
      </c>
    </row>
    <row r="10" spans="1:27" ht="12.75">
      <c r="A10" s="5" t="s">
        <v>36</v>
      </c>
      <c r="B10" s="3"/>
      <c r="C10" s="22"/>
      <c r="D10" s="22"/>
      <c r="E10" s="23">
        <v>2396683</v>
      </c>
      <c r="F10" s="24">
        <v>2396683</v>
      </c>
      <c r="G10" s="24">
        <v>224745</v>
      </c>
      <c r="H10" s="24">
        <v>77416</v>
      </c>
      <c r="I10" s="24">
        <v>728088</v>
      </c>
      <c r="J10" s="24">
        <v>1030249</v>
      </c>
      <c r="K10" s="24">
        <v>82418</v>
      </c>
      <c r="L10" s="24">
        <v>396700</v>
      </c>
      <c r="M10" s="24">
        <v>33767</v>
      </c>
      <c r="N10" s="24">
        <v>512885</v>
      </c>
      <c r="O10" s="24">
        <v>86876</v>
      </c>
      <c r="P10" s="24">
        <v>87582</v>
      </c>
      <c r="Q10" s="24">
        <v>309780</v>
      </c>
      <c r="R10" s="24">
        <v>484238</v>
      </c>
      <c r="S10" s="24">
        <v>14257</v>
      </c>
      <c r="T10" s="24">
        <v>14199</v>
      </c>
      <c r="U10" s="24">
        <v>16608</v>
      </c>
      <c r="V10" s="24">
        <v>45064</v>
      </c>
      <c r="W10" s="24">
        <v>2072436</v>
      </c>
      <c r="X10" s="24">
        <v>2396683</v>
      </c>
      <c r="Y10" s="24">
        <v>-324247</v>
      </c>
      <c r="Z10" s="6">
        <v>-13.53</v>
      </c>
      <c r="AA10" s="22">
        <v>2396683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>
        <v>33088945</v>
      </c>
      <c r="F12" s="24">
        <v>33088945</v>
      </c>
      <c r="G12" s="24">
        <v>164366</v>
      </c>
      <c r="H12" s="24">
        <v>227716</v>
      </c>
      <c r="I12" s="24">
        <v>183353</v>
      </c>
      <c r="J12" s="24">
        <v>575435</v>
      </c>
      <c r="K12" s="24">
        <v>216106</v>
      </c>
      <c r="L12" s="24">
        <v>134909</v>
      </c>
      <c r="M12" s="24">
        <v>37524</v>
      </c>
      <c r="N12" s="24">
        <v>388539</v>
      </c>
      <c r="O12" s="24">
        <v>49173</v>
      </c>
      <c r="P12" s="24">
        <v>63744</v>
      </c>
      <c r="Q12" s="24">
        <v>34229</v>
      </c>
      <c r="R12" s="24">
        <v>147146</v>
      </c>
      <c r="S12" s="24">
        <v>2755</v>
      </c>
      <c r="T12" s="24">
        <v>32120</v>
      </c>
      <c r="U12" s="24">
        <v>33203</v>
      </c>
      <c r="V12" s="24">
        <v>68078</v>
      </c>
      <c r="W12" s="24">
        <v>1179198</v>
      </c>
      <c r="X12" s="24">
        <v>33088945</v>
      </c>
      <c r="Y12" s="24">
        <v>-31909747</v>
      </c>
      <c r="Z12" s="6">
        <v>-96.44</v>
      </c>
      <c r="AA12" s="22">
        <v>33088945</v>
      </c>
    </row>
    <row r="13" spans="1:27" ht="12.75">
      <c r="A13" s="5" t="s">
        <v>39</v>
      </c>
      <c r="B13" s="3"/>
      <c r="C13" s="22"/>
      <c r="D13" s="22"/>
      <c r="E13" s="23">
        <v>24081</v>
      </c>
      <c r="F13" s="24">
        <v>24081</v>
      </c>
      <c r="G13" s="24">
        <v>623</v>
      </c>
      <c r="H13" s="24">
        <v>623</v>
      </c>
      <c r="I13" s="24">
        <v>623</v>
      </c>
      <c r="J13" s="24">
        <v>1869</v>
      </c>
      <c r="K13" s="24">
        <v>623</v>
      </c>
      <c r="L13" s="24">
        <v>623</v>
      </c>
      <c r="M13" s="24">
        <v>623</v>
      </c>
      <c r="N13" s="24">
        <v>1869</v>
      </c>
      <c r="O13" s="24">
        <v>623</v>
      </c>
      <c r="P13" s="24">
        <v>623</v>
      </c>
      <c r="Q13" s="24">
        <v>623</v>
      </c>
      <c r="R13" s="24">
        <v>1869</v>
      </c>
      <c r="S13" s="24">
        <v>623</v>
      </c>
      <c r="T13" s="24">
        <v>274</v>
      </c>
      <c r="U13" s="24">
        <v>623</v>
      </c>
      <c r="V13" s="24">
        <v>1520</v>
      </c>
      <c r="W13" s="24">
        <v>7127</v>
      </c>
      <c r="X13" s="24">
        <v>24081</v>
      </c>
      <c r="Y13" s="24">
        <v>-16954</v>
      </c>
      <c r="Z13" s="6">
        <v>-70.4</v>
      </c>
      <c r="AA13" s="22">
        <v>24081</v>
      </c>
    </row>
    <row r="14" spans="1:27" ht="12.75">
      <c r="A14" s="5" t="s">
        <v>40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/>
      <c r="AA14" s="25"/>
    </row>
    <row r="15" spans="1:27" ht="12.75">
      <c r="A15" s="2" t="s">
        <v>41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94984675</v>
      </c>
      <c r="F15" s="21">
        <f t="shared" si="2"/>
        <v>94984675</v>
      </c>
      <c r="G15" s="21">
        <f t="shared" si="2"/>
        <v>36111595</v>
      </c>
      <c r="H15" s="21">
        <f t="shared" si="2"/>
        <v>710049</v>
      </c>
      <c r="I15" s="21">
        <f t="shared" si="2"/>
        <v>-613069</v>
      </c>
      <c r="J15" s="21">
        <f t="shared" si="2"/>
        <v>36208575</v>
      </c>
      <c r="K15" s="21">
        <f t="shared" si="2"/>
        <v>2655451</v>
      </c>
      <c r="L15" s="21">
        <f t="shared" si="2"/>
        <v>15500808</v>
      </c>
      <c r="M15" s="21">
        <f t="shared" si="2"/>
        <v>1326749</v>
      </c>
      <c r="N15" s="21">
        <f t="shared" si="2"/>
        <v>19483008</v>
      </c>
      <c r="O15" s="21">
        <f t="shared" si="2"/>
        <v>12915837</v>
      </c>
      <c r="P15" s="21">
        <f t="shared" si="2"/>
        <v>24021901</v>
      </c>
      <c r="Q15" s="21">
        <f t="shared" si="2"/>
        <v>4568077</v>
      </c>
      <c r="R15" s="21">
        <f t="shared" si="2"/>
        <v>41505815</v>
      </c>
      <c r="S15" s="21">
        <f t="shared" si="2"/>
        <v>123841</v>
      </c>
      <c r="T15" s="21">
        <f t="shared" si="2"/>
        <v>114610</v>
      </c>
      <c r="U15" s="21">
        <f t="shared" si="2"/>
        <v>646633</v>
      </c>
      <c r="V15" s="21">
        <f t="shared" si="2"/>
        <v>885084</v>
      </c>
      <c r="W15" s="21">
        <f t="shared" si="2"/>
        <v>98082482</v>
      </c>
      <c r="X15" s="21">
        <f t="shared" si="2"/>
        <v>94984675</v>
      </c>
      <c r="Y15" s="21">
        <f t="shared" si="2"/>
        <v>3097807</v>
      </c>
      <c r="Z15" s="4">
        <f>+IF(X15&lt;&gt;0,+(Y15/X15)*100,0)</f>
        <v>3.261375585061485</v>
      </c>
      <c r="AA15" s="19">
        <f>SUM(AA16:AA18)</f>
        <v>94984675</v>
      </c>
    </row>
    <row r="16" spans="1:27" ht="12.75">
      <c r="A16" s="5" t="s">
        <v>42</v>
      </c>
      <c r="B16" s="3"/>
      <c r="C16" s="22"/>
      <c r="D16" s="22"/>
      <c r="E16" s="23">
        <v>92492779</v>
      </c>
      <c r="F16" s="24">
        <v>92492779</v>
      </c>
      <c r="G16" s="24">
        <v>36016149</v>
      </c>
      <c r="H16" s="24">
        <v>210059</v>
      </c>
      <c r="I16" s="24">
        <v>-577238</v>
      </c>
      <c r="J16" s="24">
        <v>35648970</v>
      </c>
      <c r="K16" s="24">
        <v>2385387</v>
      </c>
      <c r="L16" s="24">
        <v>14912071</v>
      </c>
      <c r="M16" s="24">
        <v>155875</v>
      </c>
      <c r="N16" s="24">
        <v>17453333</v>
      </c>
      <c r="O16" s="24">
        <v>12506474</v>
      </c>
      <c r="P16" s="24">
        <v>23238171</v>
      </c>
      <c r="Q16" s="24">
        <v>4523020</v>
      </c>
      <c r="R16" s="24">
        <v>40267665</v>
      </c>
      <c r="S16" s="24">
        <v>60010</v>
      </c>
      <c r="T16" s="24">
        <v>61584</v>
      </c>
      <c r="U16" s="24">
        <v>568920</v>
      </c>
      <c r="V16" s="24">
        <v>690514</v>
      </c>
      <c r="W16" s="24">
        <v>94060482</v>
      </c>
      <c r="X16" s="24">
        <v>92492779</v>
      </c>
      <c r="Y16" s="24">
        <v>1567703</v>
      </c>
      <c r="Z16" s="6">
        <v>1.69</v>
      </c>
      <c r="AA16" s="22">
        <v>92492779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>
        <v>2491896</v>
      </c>
      <c r="F18" s="24">
        <v>2491896</v>
      </c>
      <c r="G18" s="24">
        <v>95446</v>
      </c>
      <c r="H18" s="24">
        <v>499990</v>
      </c>
      <c r="I18" s="24">
        <v>-35831</v>
      </c>
      <c r="J18" s="24">
        <v>559605</v>
      </c>
      <c r="K18" s="24">
        <v>270064</v>
      </c>
      <c r="L18" s="24">
        <v>588737</v>
      </c>
      <c r="M18" s="24">
        <v>1170874</v>
      </c>
      <c r="N18" s="24">
        <v>2029675</v>
      </c>
      <c r="O18" s="24">
        <v>409363</v>
      </c>
      <c r="P18" s="24">
        <v>783730</v>
      </c>
      <c r="Q18" s="24">
        <v>45057</v>
      </c>
      <c r="R18" s="24">
        <v>1238150</v>
      </c>
      <c r="S18" s="24">
        <v>63831</v>
      </c>
      <c r="T18" s="24">
        <v>53026</v>
      </c>
      <c r="U18" s="24">
        <v>77713</v>
      </c>
      <c r="V18" s="24">
        <v>194570</v>
      </c>
      <c r="W18" s="24">
        <v>4022000</v>
      </c>
      <c r="X18" s="24">
        <v>2491896</v>
      </c>
      <c r="Y18" s="24">
        <v>1530104</v>
      </c>
      <c r="Z18" s="6">
        <v>61.4</v>
      </c>
      <c r="AA18" s="22">
        <v>2491896</v>
      </c>
    </row>
    <row r="19" spans="1:27" ht="12.75">
      <c r="A19" s="2" t="s">
        <v>45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1237282717</v>
      </c>
      <c r="F19" s="21">
        <f t="shared" si="3"/>
        <v>1386136250</v>
      </c>
      <c r="G19" s="21">
        <f t="shared" si="3"/>
        <v>94861536</v>
      </c>
      <c r="H19" s="21">
        <f t="shared" si="3"/>
        <v>97260474</v>
      </c>
      <c r="I19" s="21">
        <f t="shared" si="3"/>
        <v>106221318</v>
      </c>
      <c r="J19" s="21">
        <f t="shared" si="3"/>
        <v>298343328</v>
      </c>
      <c r="K19" s="21">
        <f t="shared" si="3"/>
        <v>103935202</v>
      </c>
      <c r="L19" s="21">
        <f t="shared" si="3"/>
        <v>99735049</v>
      </c>
      <c r="M19" s="21">
        <f t="shared" si="3"/>
        <v>97116466</v>
      </c>
      <c r="N19" s="21">
        <f t="shared" si="3"/>
        <v>300786717</v>
      </c>
      <c r="O19" s="21">
        <f t="shared" si="3"/>
        <v>93408856</v>
      </c>
      <c r="P19" s="21">
        <f t="shared" si="3"/>
        <v>109658583</v>
      </c>
      <c r="Q19" s="21">
        <f t="shared" si="3"/>
        <v>93007338</v>
      </c>
      <c r="R19" s="21">
        <f t="shared" si="3"/>
        <v>296074777</v>
      </c>
      <c r="S19" s="21">
        <f t="shared" si="3"/>
        <v>108121964</v>
      </c>
      <c r="T19" s="21">
        <f t="shared" si="3"/>
        <v>94166992</v>
      </c>
      <c r="U19" s="21">
        <f t="shared" si="3"/>
        <v>94098975</v>
      </c>
      <c r="V19" s="21">
        <f t="shared" si="3"/>
        <v>296387931</v>
      </c>
      <c r="W19" s="21">
        <f t="shared" si="3"/>
        <v>1191592753</v>
      </c>
      <c r="X19" s="21">
        <f t="shared" si="3"/>
        <v>1386136250</v>
      </c>
      <c r="Y19" s="21">
        <f t="shared" si="3"/>
        <v>-194543497</v>
      </c>
      <c r="Z19" s="4">
        <f>+IF(X19&lt;&gt;0,+(Y19/X19)*100,0)</f>
        <v>-14.034947646741076</v>
      </c>
      <c r="AA19" s="19">
        <f>SUM(AA20:AA23)</f>
        <v>1386136250</v>
      </c>
    </row>
    <row r="20" spans="1:27" ht="12.75">
      <c r="A20" s="5" t="s">
        <v>46</v>
      </c>
      <c r="B20" s="3"/>
      <c r="C20" s="22"/>
      <c r="D20" s="22"/>
      <c r="E20" s="23">
        <v>553485757</v>
      </c>
      <c r="F20" s="24">
        <v>600359856</v>
      </c>
      <c r="G20" s="24">
        <v>39742846</v>
      </c>
      <c r="H20" s="24">
        <v>48128583</v>
      </c>
      <c r="I20" s="24">
        <v>45224202</v>
      </c>
      <c r="J20" s="24">
        <v>133095631</v>
      </c>
      <c r="K20" s="24">
        <v>41727147</v>
      </c>
      <c r="L20" s="24">
        <v>39264825</v>
      </c>
      <c r="M20" s="24">
        <v>37865180</v>
      </c>
      <c r="N20" s="24">
        <v>118857152</v>
      </c>
      <c r="O20" s="24">
        <v>37737923</v>
      </c>
      <c r="P20" s="24">
        <v>41656945</v>
      </c>
      <c r="Q20" s="24">
        <v>32175800</v>
      </c>
      <c r="R20" s="24">
        <v>111570668</v>
      </c>
      <c r="S20" s="24">
        <v>38714805</v>
      </c>
      <c r="T20" s="24">
        <v>32566716</v>
      </c>
      <c r="U20" s="24">
        <v>41923536</v>
      </c>
      <c r="V20" s="24">
        <v>113205057</v>
      </c>
      <c r="W20" s="24">
        <v>476728508</v>
      </c>
      <c r="X20" s="24">
        <v>600359856</v>
      </c>
      <c r="Y20" s="24">
        <v>-123631348</v>
      </c>
      <c r="Z20" s="6">
        <v>-20.59</v>
      </c>
      <c r="AA20" s="22">
        <v>600359856</v>
      </c>
    </row>
    <row r="21" spans="1:27" ht="12.75">
      <c r="A21" s="5" t="s">
        <v>47</v>
      </c>
      <c r="B21" s="3"/>
      <c r="C21" s="22"/>
      <c r="D21" s="22"/>
      <c r="E21" s="23">
        <v>442214207</v>
      </c>
      <c r="F21" s="24">
        <v>510711321</v>
      </c>
      <c r="G21" s="24">
        <v>34825852</v>
      </c>
      <c r="H21" s="24">
        <v>29950635</v>
      </c>
      <c r="I21" s="24">
        <v>40353160</v>
      </c>
      <c r="J21" s="24">
        <v>105129647</v>
      </c>
      <c r="K21" s="24">
        <v>41511635</v>
      </c>
      <c r="L21" s="24">
        <v>39606521</v>
      </c>
      <c r="M21" s="24">
        <v>38559830</v>
      </c>
      <c r="N21" s="24">
        <v>119677986</v>
      </c>
      <c r="O21" s="24">
        <v>36220316</v>
      </c>
      <c r="P21" s="24">
        <v>46738347</v>
      </c>
      <c r="Q21" s="24">
        <v>40248797</v>
      </c>
      <c r="R21" s="24">
        <v>123207460</v>
      </c>
      <c r="S21" s="24">
        <v>46679283</v>
      </c>
      <c r="T21" s="24">
        <v>42458297</v>
      </c>
      <c r="U21" s="24">
        <v>32152601</v>
      </c>
      <c r="V21" s="24">
        <v>121290181</v>
      </c>
      <c r="W21" s="24">
        <v>469305274</v>
      </c>
      <c r="X21" s="24">
        <v>510711321</v>
      </c>
      <c r="Y21" s="24">
        <v>-41406047</v>
      </c>
      <c r="Z21" s="6">
        <v>-8.11</v>
      </c>
      <c r="AA21" s="22">
        <v>510711321</v>
      </c>
    </row>
    <row r="22" spans="1:27" ht="12.75">
      <c r="A22" s="5" t="s">
        <v>48</v>
      </c>
      <c r="B22" s="3"/>
      <c r="C22" s="25"/>
      <c r="D22" s="25"/>
      <c r="E22" s="26">
        <v>116838474</v>
      </c>
      <c r="F22" s="27">
        <v>133964632</v>
      </c>
      <c r="G22" s="27">
        <v>9928319</v>
      </c>
      <c r="H22" s="27">
        <v>8809148</v>
      </c>
      <c r="I22" s="27">
        <v>10523659</v>
      </c>
      <c r="J22" s="27">
        <v>29261126</v>
      </c>
      <c r="K22" s="27">
        <v>10326920</v>
      </c>
      <c r="L22" s="27">
        <v>10402862</v>
      </c>
      <c r="M22" s="27">
        <v>10260029</v>
      </c>
      <c r="N22" s="27">
        <v>30989811</v>
      </c>
      <c r="O22" s="27">
        <v>9348130</v>
      </c>
      <c r="P22" s="27">
        <v>10815137</v>
      </c>
      <c r="Q22" s="27">
        <v>10581933</v>
      </c>
      <c r="R22" s="27">
        <v>30745200</v>
      </c>
      <c r="S22" s="27">
        <v>12262620</v>
      </c>
      <c r="T22" s="27">
        <v>8749422</v>
      </c>
      <c r="U22" s="27">
        <v>9564757</v>
      </c>
      <c r="V22" s="27">
        <v>30576799</v>
      </c>
      <c r="W22" s="27">
        <v>121572936</v>
      </c>
      <c r="X22" s="27">
        <v>133964632</v>
      </c>
      <c r="Y22" s="27">
        <v>-12391696</v>
      </c>
      <c r="Z22" s="7">
        <v>-9.25</v>
      </c>
      <c r="AA22" s="25">
        <v>133964632</v>
      </c>
    </row>
    <row r="23" spans="1:27" ht="12.75">
      <c r="A23" s="5" t="s">
        <v>49</v>
      </c>
      <c r="B23" s="3"/>
      <c r="C23" s="22"/>
      <c r="D23" s="22"/>
      <c r="E23" s="23">
        <v>124744279</v>
      </c>
      <c r="F23" s="24">
        <v>141100441</v>
      </c>
      <c r="G23" s="24">
        <v>10364519</v>
      </c>
      <c r="H23" s="24">
        <v>10372108</v>
      </c>
      <c r="I23" s="24">
        <v>10120297</v>
      </c>
      <c r="J23" s="24">
        <v>30856924</v>
      </c>
      <c r="K23" s="24">
        <v>10369500</v>
      </c>
      <c r="L23" s="24">
        <v>10460841</v>
      </c>
      <c r="M23" s="24">
        <v>10431427</v>
      </c>
      <c r="N23" s="24">
        <v>31261768</v>
      </c>
      <c r="O23" s="24">
        <v>10102487</v>
      </c>
      <c r="P23" s="24">
        <v>10448154</v>
      </c>
      <c r="Q23" s="24">
        <v>10000808</v>
      </c>
      <c r="R23" s="24">
        <v>30551449</v>
      </c>
      <c r="S23" s="24">
        <v>10465256</v>
      </c>
      <c r="T23" s="24">
        <v>10392557</v>
      </c>
      <c r="U23" s="24">
        <v>10458081</v>
      </c>
      <c r="V23" s="24">
        <v>31315894</v>
      </c>
      <c r="W23" s="24">
        <v>123986035</v>
      </c>
      <c r="X23" s="24">
        <v>141100441</v>
      </c>
      <c r="Y23" s="24">
        <v>-17114406</v>
      </c>
      <c r="Z23" s="6">
        <v>-12.13</v>
      </c>
      <c r="AA23" s="22">
        <v>141100441</v>
      </c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2105728744</v>
      </c>
      <c r="F25" s="42">
        <f t="shared" si="4"/>
        <v>2346212406</v>
      </c>
      <c r="G25" s="42">
        <f t="shared" si="4"/>
        <v>271504917</v>
      </c>
      <c r="H25" s="42">
        <f t="shared" si="4"/>
        <v>150567578</v>
      </c>
      <c r="I25" s="42">
        <f t="shared" si="4"/>
        <v>145445610</v>
      </c>
      <c r="J25" s="42">
        <f t="shared" si="4"/>
        <v>567518105</v>
      </c>
      <c r="K25" s="42">
        <f t="shared" si="4"/>
        <v>144988172</v>
      </c>
      <c r="L25" s="42">
        <f t="shared" si="4"/>
        <v>153140199</v>
      </c>
      <c r="M25" s="42">
        <f t="shared" si="4"/>
        <v>217513360</v>
      </c>
      <c r="N25" s="42">
        <f t="shared" si="4"/>
        <v>515641731</v>
      </c>
      <c r="O25" s="42">
        <f t="shared" si="4"/>
        <v>145591654</v>
      </c>
      <c r="P25" s="42">
        <f t="shared" si="4"/>
        <v>173485034</v>
      </c>
      <c r="Q25" s="42">
        <f t="shared" si="4"/>
        <v>200550582</v>
      </c>
      <c r="R25" s="42">
        <f t="shared" si="4"/>
        <v>519627270</v>
      </c>
      <c r="S25" s="42">
        <f t="shared" si="4"/>
        <v>145226082</v>
      </c>
      <c r="T25" s="42">
        <f t="shared" si="4"/>
        <v>130275015</v>
      </c>
      <c r="U25" s="42">
        <f t="shared" si="4"/>
        <v>111603744</v>
      </c>
      <c r="V25" s="42">
        <f t="shared" si="4"/>
        <v>387104841</v>
      </c>
      <c r="W25" s="42">
        <f t="shared" si="4"/>
        <v>1989891947</v>
      </c>
      <c r="X25" s="42">
        <f t="shared" si="4"/>
        <v>2346212406</v>
      </c>
      <c r="Y25" s="42">
        <f t="shared" si="4"/>
        <v>-356320459</v>
      </c>
      <c r="Z25" s="43">
        <f>+IF(X25&lt;&gt;0,+(Y25/X25)*100,0)</f>
        <v>-15.18705033221958</v>
      </c>
      <c r="AA25" s="40">
        <f>+AA5+AA9+AA15+AA19+AA24</f>
        <v>2346212406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492693468</v>
      </c>
      <c r="F28" s="21">
        <f t="shared" si="5"/>
        <v>508460748</v>
      </c>
      <c r="G28" s="21">
        <f t="shared" si="5"/>
        <v>28912255</v>
      </c>
      <c r="H28" s="21">
        <f t="shared" si="5"/>
        <v>8525655</v>
      </c>
      <c r="I28" s="21">
        <f t="shared" si="5"/>
        <v>35073518</v>
      </c>
      <c r="J28" s="21">
        <f t="shared" si="5"/>
        <v>72511428</v>
      </c>
      <c r="K28" s="21">
        <f t="shared" si="5"/>
        <v>45224307</v>
      </c>
      <c r="L28" s="21">
        <f t="shared" si="5"/>
        <v>32041507</v>
      </c>
      <c r="M28" s="21">
        <f t="shared" si="5"/>
        <v>33238688</v>
      </c>
      <c r="N28" s="21">
        <f t="shared" si="5"/>
        <v>110504502</v>
      </c>
      <c r="O28" s="21">
        <f t="shared" si="5"/>
        <v>44928553</v>
      </c>
      <c r="P28" s="21">
        <f t="shared" si="5"/>
        <v>26794977</v>
      </c>
      <c r="Q28" s="21">
        <f t="shared" si="5"/>
        <v>36008837</v>
      </c>
      <c r="R28" s="21">
        <f t="shared" si="5"/>
        <v>107732367</v>
      </c>
      <c r="S28" s="21">
        <f t="shared" si="5"/>
        <v>156240105</v>
      </c>
      <c r="T28" s="21">
        <f t="shared" si="5"/>
        <v>48593348</v>
      </c>
      <c r="U28" s="21">
        <f t="shared" si="5"/>
        <v>39833982</v>
      </c>
      <c r="V28" s="21">
        <f t="shared" si="5"/>
        <v>244667435</v>
      </c>
      <c r="W28" s="21">
        <f t="shared" si="5"/>
        <v>535415732</v>
      </c>
      <c r="X28" s="21">
        <f t="shared" si="5"/>
        <v>508460748</v>
      </c>
      <c r="Y28" s="21">
        <f t="shared" si="5"/>
        <v>26954984</v>
      </c>
      <c r="Z28" s="4">
        <f>+IF(X28&lt;&gt;0,+(Y28/X28)*100,0)</f>
        <v>5.301291025123536</v>
      </c>
      <c r="AA28" s="19">
        <f>SUM(AA29:AA31)</f>
        <v>508460748</v>
      </c>
    </row>
    <row r="29" spans="1:27" ht="12.75">
      <c r="A29" s="5" t="s">
        <v>32</v>
      </c>
      <c r="B29" s="3"/>
      <c r="C29" s="22"/>
      <c r="D29" s="22"/>
      <c r="E29" s="23">
        <v>57853721</v>
      </c>
      <c r="F29" s="24">
        <v>52542326</v>
      </c>
      <c r="G29" s="24">
        <v>48926</v>
      </c>
      <c r="H29" s="24">
        <v>71706</v>
      </c>
      <c r="I29" s="24">
        <v>59789</v>
      </c>
      <c r="J29" s="24">
        <v>180421</v>
      </c>
      <c r="K29" s="24">
        <v>362344</v>
      </c>
      <c r="L29" s="24">
        <v>144287</v>
      </c>
      <c r="M29" s="24">
        <v>71013</v>
      </c>
      <c r="N29" s="24">
        <v>577644</v>
      </c>
      <c r="O29" s="24">
        <v>105896</v>
      </c>
      <c r="P29" s="24">
        <v>60077</v>
      </c>
      <c r="Q29" s="24">
        <v>470320</v>
      </c>
      <c r="R29" s="24">
        <v>636293</v>
      </c>
      <c r="S29" s="24">
        <v>34039377</v>
      </c>
      <c r="T29" s="24">
        <v>9134077</v>
      </c>
      <c r="U29" s="24">
        <v>3913743</v>
      </c>
      <c r="V29" s="24">
        <v>47087197</v>
      </c>
      <c r="W29" s="24">
        <v>48481555</v>
      </c>
      <c r="X29" s="24">
        <v>52542326</v>
      </c>
      <c r="Y29" s="24">
        <v>-4060771</v>
      </c>
      <c r="Z29" s="6">
        <v>-7.73</v>
      </c>
      <c r="AA29" s="22">
        <v>52542326</v>
      </c>
    </row>
    <row r="30" spans="1:27" ht="12.75">
      <c r="A30" s="5" t="s">
        <v>33</v>
      </c>
      <c r="B30" s="3"/>
      <c r="C30" s="25"/>
      <c r="D30" s="25"/>
      <c r="E30" s="26">
        <v>431500849</v>
      </c>
      <c r="F30" s="27">
        <v>452177794</v>
      </c>
      <c r="G30" s="27">
        <v>28863329</v>
      </c>
      <c r="H30" s="27">
        <v>8427963</v>
      </c>
      <c r="I30" s="27">
        <v>35013729</v>
      </c>
      <c r="J30" s="27">
        <v>72305021</v>
      </c>
      <c r="K30" s="27">
        <v>44861963</v>
      </c>
      <c r="L30" s="27">
        <v>31897220</v>
      </c>
      <c r="M30" s="27">
        <v>33167675</v>
      </c>
      <c r="N30" s="27">
        <v>109926858</v>
      </c>
      <c r="O30" s="27">
        <v>44798647</v>
      </c>
      <c r="P30" s="27">
        <v>26694960</v>
      </c>
      <c r="Q30" s="27">
        <v>35538517</v>
      </c>
      <c r="R30" s="27">
        <v>107032124</v>
      </c>
      <c r="S30" s="27">
        <v>119806421</v>
      </c>
      <c r="T30" s="27">
        <v>38965023</v>
      </c>
      <c r="U30" s="27">
        <v>35593979</v>
      </c>
      <c r="V30" s="27">
        <v>194365423</v>
      </c>
      <c r="W30" s="27">
        <v>483629426</v>
      </c>
      <c r="X30" s="27">
        <v>452177794</v>
      </c>
      <c r="Y30" s="27">
        <v>31451632</v>
      </c>
      <c r="Z30" s="7">
        <v>6.96</v>
      </c>
      <c r="AA30" s="25">
        <v>452177794</v>
      </c>
    </row>
    <row r="31" spans="1:27" ht="12.75">
      <c r="A31" s="5" t="s">
        <v>34</v>
      </c>
      <c r="B31" s="3"/>
      <c r="C31" s="22"/>
      <c r="D31" s="22"/>
      <c r="E31" s="23">
        <v>3338898</v>
      </c>
      <c r="F31" s="24">
        <v>3740628</v>
      </c>
      <c r="G31" s="24"/>
      <c r="H31" s="24">
        <v>25986</v>
      </c>
      <c r="I31" s="24"/>
      <c r="J31" s="24">
        <v>25986</v>
      </c>
      <c r="K31" s="24"/>
      <c r="L31" s="24"/>
      <c r="M31" s="24"/>
      <c r="N31" s="24"/>
      <c r="O31" s="24">
        <v>24010</v>
      </c>
      <c r="P31" s="24">
        <v>39940</v>
      </c>
      <c r="Q31" s="24"/>
      <c r="R31" s="24">
        <v>63950</v>
      </c>
      <c r="S31" s="24">
        <v>2394307</v>
      </c>
      <c r="T31" s="24">
        <v>494248</v>
      </c>
      <c r="U31" s="24">
        <v>326260</v>
      </c>
      <c r="V31" s="24">
        <v>3214815</v>
      </c>
      <c r="W31" s="24">
        <v>3304751</v>
      </c>
      <c r="X31" s="24">
        <v>3740628</v>
      </c>
      <c r="Y31" s="24">
        <v>-435877</v>
      </c>
      <c r="Z31" s="6">
        <v>-11.65</v>
      </c>
      <c r="AA31" s="22">
        <v>3740628</v>
      </c>
    </row>
    <row r="32" spans="1:27" ht="12.75">
      <c r="A32" s="2" t="s">
        <v>35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159821925</v>
      </c>
      <c r="F32" s="21">
        <f t="shared" si="6"/>
        <v>191950151</v>
      </c>
      <c r="G32" s="21">
        <f t="shared" si="6"/>
        <v>97235</v>
      </c>
      <c r="H32" s="21">
        <f t="shared" si="6"/>
        <v>170296</v>
      </c>
      <c r="I32" s="21">
        <f t="shared" si="6"/>
        <v>339670</v>
      </c>
      <c r="J32" s="21">
        <f t="shared" si="6"/>
        <v>607201</v>
      </c>
      <c r="K32" s="21">
        <f t="shared" si="6"/>
        <v>205397</v>
      </c>
      <c r="L32" s="21">
        <f t="shared" si="6"/>
        <v>1008726</v>
      </c>
      <c r="M32" s="21">
        <f t="shared" si="6"/>
        <v>423250</v>
      </c>
      <c r="N32" s="21">
        <f t="shared" si="6"/>
        <v>1637373</v>
      </c>
      <c r="O32" s="21">
        <f t="shared" si="6"/>
        <v>101885</v>
      </c>
      <c r="P32" s="21">
        <f t="shared" si="6"/>
        <v>332012</v>
      </c>
      <c r="Q32" s="21">
        <f t="shared" si="6"/>
        <v>421706</v>
      </c>
      <c r="R32" s="21">
        <f t="shared" si="6"/>
        <v>855603</v>
      </c>
      <c r="S32" s="21">
        <f t="shared" si="6"/>
        <v>113378718</v>
      </c>
      <c r="T32" s="21">
        <f t="shared" si="6"/>
        <v>24670765</v>
      </c>
      <c r="U32" s="21">
        <f t="shared" si="6"/>
        <v>12416384</v>
      </c>
      <c r="V32" s="21">
        <f t="shared" si="6"/>
        <v>150465867</v>
      </c>
      <c r="W32" s="21">
        <f t="shared" si="6"/>
        <v>153566044</v>
      </c>
      <c r="X32" s="21">
        <f t="shared" si="6"/>
        <v>191950151</v>
      </c>
      <c r="Y32" s="21">
        <f t="shared" si="6"/>
        <v>-38384107</v>
      </c>
      <c r="Z32" s="4">
        <f>+IF(X32&lt;&gt;0,+(Y32/X32)*100,0)</f>
        <v>-19.996914198832798</v>
      </c>
      <c r="AA32" s="19">
        <f>SUM(AA33:AA37)</f>
        <v>191950151</v>
      </c>
    </row>
    <row r="33" spans="1:27" ht="12.75">
      <c r="A33" s="5" t="s">
        <v>36</v>
      </c>
      <c r="B33" s="3"/>
      <c r="C33" s="22"/>
      <c r="D33" s="22"/>
      <c r="E33" s="23">
        <v>51563726</v>
      </c>
      <c r="F33" s="24">
        <v>58042421</v>
      </c>
      <c r="G33" s="24">
        <v>29754</v>
      </c>
      <c r="H33" s="24">
        <v>51913</v>
      </c>
      <c r="I33" s="24">
        <v>232595</v>
      </c>
      <c r="J33" s="24">
        <v>314262</v>
      </c>
      <c r="K33" s="24">
        <v>87888</v>
      </c>
      <c r="L33" s="24">
        <v>272608</v>
      </c>
      <c r="M33" s="24">
        <v>151368</v>
      </c>
      <c r="N33" s="24">
        <v>511864</v>
      </c>
      <c r="O33" s="24">
        <v>56337</v>
      </c>
      <c r="P33" s="24">
        <v>234778</v>
      </c>
      <c r="Q33" s="24">
        <v>329980</v>
      </c>
      <c r="R33" s="24">
        <v>621095</v>
      </c>
      <c r="S33" s="24">
        <v>33206247</v>
      </c>
      <c r="T33" s="24">
        <v>6354148</v>
      </c>
      <c r="U33" s="24">
        <v>3520790</v>
      </c>
      <c r="V33" s="24">
        <v>43081185</v>
      </c>
      <c r="W33" s="24">
        <v>44528406</v>
      </c>
      <c r="X33" s="24">
        <v>58042421</v>
      </c>
      <c r="Y33" s="24">
        <v>-13514015</v>
      </c>
      <c r="Z33" s="6">
        <v>-23.28</v>
      </c>
      <c r="AA33" s="22">
        <v>58042421</v>
      </c>
    </row>
    <row r="34" spans="1:27" ht="12.75">
      <c r="A34" s="5" t="s">
        <v>37</v>
      </c>
      <c r="B34" s="3"/>
      <c r="C34" s="22"/>
      <c r="D34" s="22"/>
      <c r="E34" s="23">
        <v>15120759</v>
      </c>
      <c r="F34" s="24">
        <v>24424099</v>
      </c>
      <c r="G34" s="24">
        <v>3260</v>
      </c>
      <c r="H34" s="24">
        <v>3815</v>
      </c>
      <c r="I34" s="24">
        <v>6621</v>
      </c>
      <c r="J34" s="24">
        <v>13696</v>
      </c>
      <c r="K34" s="24">
        <v>10846</v>
      </c>
      <c r="L34" s="24">
        <v>6825</v>
      </c>
      <c r="M34" s="24"/>
      <c r="N34" s="24">
        <v>17671</v>
      </c>
      <c r="O34" s="24">
        <v>10062</v>
      </c>
      <c r="P34" s="24"/>
      <c r="Q34" s="24">
        <v>1091</v>
      </c>
      <c r="R34" s="24">
        <v>11153</v>
      </c>
      <c r="S34" s="24">
        <v>17203407</v>
      </c>
      <c r="T34" s="24">
        <v>3989962</v>
      </c>
      <c r="U34" s="24">
        <v>1783102</v>
      </c>
      <c r="V34" s="24">
        <v>22976471</v>
      </c>
      <c r="W34" s="24">
        <v>23018991</v>
      </c>
      <c r="X34" s="24">
        <v>24424099</v>
      </c>
      <c r="Y34" s="24">
        <v>-1405108</v>
      </c>
      <c r="Z34" s="6">
        <v>-5.75</v>
      </c>
      <c r="AA34" s="22">
        <v>24424099</v>
      </c>
    </row>
    <row r="35" spans="1:27" ht="12.75">
      <c r="A35" s="5" t="s">
        <v>38</v>
      </c>
      <c r="B35" s="3"/>
      <c r="C35" s="22"/>
      <c r="D35" s="22"/>
      <c r="E35" s="23">
        <v>84705221</v>
      </c>
      <c r="F35" s="24">
        <v>99943827</v>
      </c>
      <c r="G35" s="24">
        <v>61354</v>
      </c>
      <c r="H35" s="24">
        <v>110076</v>
      </c>
      <c r="I35" s="24">
        <v>91338</v>
      </c>
      <c r="J35" s="24">
        <v>262768</v>
      </c>
      <c r="K35" s="24">
        <v>96898</v>
      </c>
      <c r="L35" s="24">
        <v>697156</v>
      </c>
      <c r="M35" s="24">
        <v>266276</v>
      </c>
      <c r="N35" s="24">
        <v>1060330</v>
      </c>
      <c r="O35" s="24">
        <v>31162</v>
      </c>
      <c r="P35" s="24">
        <v>89388</v>
      </c>
      <c r="Q35" s="24">
        <v>80431</v>
      </c>
      <c r="R35" s="24">
        <v>200981</v>
      </c>
      <c r="S35" s="24">
        <v>57190341</v>
      </c>
      <c r="T35" s="24">
        <v>13025631</v>
      </c>
      <c r="U35" s="24">
        <v>6348196</v>
      </c>
      <c r="V35" s="24">
        <v>76564168</v>
      </c>
      <c r="W35" s="24">
        <v>78088247</v>
      </c>
      <c r="X35" s="24">
        <v>99943827</v>
      </c>
      <c r="Y35" s="24">
        <v>-21855580</v>
      </c>
      <c r="Z35" s="6">
        <v>-21.87</v>
      </c>
      <c r="AA35" s="22">
        <v>99943827</v>
      </c>
    </row>
    <row r="36" spans="1:27" ht="12.75">
      <c r="A36" s="5" t="s">
        <v>39</v>
      </c>
      <c r="B36" s="3"/>
      <c r="C36" s="22"/>
      <c r="D36" s="22"/>
      <c r="E36" s="23">
        <v>8432219</v>
      </c>
      <c r="F36" s="24">
        <v>8360824</v>
      </c>
      <c r="G36" s="24">
        <v>2867</v>
      </c>
      <c r="H36" s="24">
        <v>4492</v>
      </c>
      <c r="I36" s="24">
        <v>9116</v>
      </c>
      <c r="J36" s="24">
        <v>16475</v>
      </c>
      <c r="K36" s="24">
        <v>9765</v>
      </c>
      <c r="L36" s="24">
        <v>32137</v>
      </c>
      <c r="M36" s="24">
        <v>5606</v>
      </c>
      <c r="N36" s="24">
        <v>47508</v>
      </c>
      <c r="O36" s="24">
        <v>4324</v>
      </c>
      <c r="P36" s="24">
        <v>7846</v>
      </c>
      <c r="Q36" s="24">
        <v>10204</v>
      </c>
      <c r="R36" s="24">
        <v>22374</v>
      </c>
      <c r="S36" s="24">
        <v>5101516</v>
      </c>
      <c r="T36" s="24">
        <v>1157539</v>
      </c>
      <c r="U36" s="24">
        <v>653681</v>
      </c>
      <c r="V36" s="24">
        <v>6912736</v>
      </c>
      <c r="W36" s="24">
        <v>6999093</v>
      </c>
      <c r="X36" s="24">
        <v>8360824</v>
      </c>
      <c r="Y36" s="24">
        <v>-1361731</v>
      </c>
      <c r="Z36" s="6">
        <v>-16.29</v>
      </c>
      <c r="AA36" s="22">
        <v>8360824</v>
      </c>
    </row>
    <row r="37" spans="1:27" ht="12.75">
      <c r="A37" s="5" t="s">
        <v>40</v>
      </c>
      <c r="B37" s="3"/>
      <c r="C37" s="25"/>
      <c r="D37" s="25"/>
      <c r="E37" s="26"/>
      <c r="F37" s="27">
        <v>1178980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>
        <v>677207</v>
      </c>
      <c r="T37" s="27">
        <v>143485</v>
      </c>
      <c r="U37" s="27">
        <v>110615</v>
      </c>
      <c r="V37" s="27">
        <v>931307</v>
      </c>
      <c r="W37" s="27">
        <v>931307</v>
      </c>
      <c r="X37" s="27">
        <v>1178980</v>
      </c>
      <c r="Y37" s="27">
        <v>-247673</v>
      </c>
      <c r="Z37" s="7">
        <v>-21.01</v>
      </c>
      <c r="AA37" s="25">
        <v>1178980</v>
      </c>
    </row>
    <row r="38" spans="1:27" ht="12.75">
      <c r="A38" s="2" t="s">
        <v>41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90468814</v>
      </c>
      <c r="F38" s="21">
        <f t="shared" si="7"/>
        <v>85550283</v>
      </c>
      <c r="G38" s="21">
        <f t="shared" si="7"/>
        <v>91253</v>
      </c>
      <c r="H38" s="21">
        <f t="shared" si="7"/>
        <v>352097</v>
      </c>
      <c r="I38" s="21">
        <f t="shared" si="7"/>
        <v>180141</v>
      </c>
      <c r="J38" s="21">
        <f t="shared" si="7"/>
        <v>623491</v>
      </c>
      <c r="K38" s="21">
        <f t="shared" si="7"/>
        <v>7524360</v>
      </c>
      <c r="L38" s="21">
        <f t="shared" si="7"/>
        <v>455569</v>
      </c>
      <c r="M38" s="21">
        <f t="shared" si="7"/>
        <v>205868</v>
      </c>
      <c r="N38" s="21">
        <f t="shared" si="7"/>
        <v>8185797</v>
      </c>
      <c r="O38" s="21">
        <f t="shared" si="7"/>
        <v>347828</v>
      </c>
      <c r="P38" s="21">
        <f t="shared" si="7"/>
        <v>10909604</v>
      </c>
      <c r="Q38" s="21">
        <f t="shared" si="7"/>
        <v>234969</v>
      </c>
      <c r="R38" s="21">
        <f t="shared" si="7"/>
        <v>11492401</v>
      </c>
      <c r="S38" s="21">
        <f t="shared" si="7"/>
        <v>32719913</v>
      </c>
      <c r="T38" s="21">
        <f t="shared" si="7"/>
        <v>11141279</v>
      </c>
      <c r="U38" s="21">
        <f t="shared" si="7"/>
        <v>4229802</v>
      </c>
      <c r="V38" s="21">
        <f t="shared" si="7"/>
        <v>48090994</v>
      </c>
      <c r="W38" s="21">
        <f t="shared" si="7"/>
        <v>68392683</v>
      </c>
      <c r="X38" s="21">
        <f t="shared" si="7"/>
        <v>85550283</v>
      </c>
      <c r="Y38" s="21">
        <f t="shared" si="7"/>
        <v>-17157600</v>
      </c>
      <c r="Z38" s="4">
        <f>+IF(X38&lt;&gt;0,+(Y38/X38)*100,0)</f>
        <v>-20.055573632643622</v>
      </c>
      <c r="AA38" s="19">
        <f>SUM(AA39:AA41)</f>
        <v>85550283</v>
      </c>
    </row>
    <row r="39" spans="1:27" ht="12.75">
      <c r="A39" s="5" t="s">
        <v>42</v>
      </c>
      <c r="B39" s="3"/>
      <c r="C39" s="22"/>
      <c r="D39" s="22"/>
      <c r="E39" s="23">
        <v>70070318</v>
      </c>
      <c r="F39" s="24">
        <v>55024273</v>
      </c>
      <c r="G39" s="24">
        <v>27784</v>
      </c>
      <c r="H39" s="24">
        <v>210169</v>
      </c>
      <c r="I39" s="24">
        <v>28505</v>
      </c>
      <c r="J39" s="24">
        <v>266458</v>
      </c>
      <c r="K39" s="24">
        <v>7185351</v>
      </c>
      <c r="L39" s="24">
        <v>255597</v>
      </c>
      <c r="M39" s="24">
        <v>97869</v>
      </c>
      <c r="N39" s="24">
        <v>7538817</v>
      </c>
      <c r="O39" s="24">
        <v>273153</v>
      </c>
      <c r="P39" s="24">
        <v>10762254</v>
      </c>
      <c r="Q39" s="24">
        <v>27880</v>
      </c>
      <c r="R39" s="24">
        <v>11063287</v>
      </c>
      <c r="S39" s="24">
        <v>17047322</v>
      </c>
      <c r="T39" s="24">
        <v>7331125</v>
      </c>
      <c r="U39" s="24">
        <v>2056195</v>
      </c>
      <c r="V39" s="24">
        <v>26434642</v>
      </c>
      <c r="W39" s="24">
        <v>45303204</v>
      </c>
      <c r="X39" s="24">
        <v>55024273</v>
      </c>
      <c r="Y39" s="24">
        <v>-9721069</v>
      </c>
      <c r="Z39" s="6">
        <v>-17.67</v>
      </c>
      <c r="AA39" s="22">
        <v>55024273</v>
      </c>
    </row>
    <row r="40" spans="1:27" ht="12.75">
      <c r="A40" s="5" t="s">
        <v>43</v>
      </c>
      <c r="B40" s="3"/>
      <c r="C40" s="22"/>
      <c r="D40" s="22"/>
      <c r="E40" s="23">
        <v>3038632</v>
      </c>
      <c r="F40" s="24">
        <v>26698651</v>
      </c>
      <c r="G40" s="24">
        <v>3209</v>
      </c>
      <c r="H40" s="24">
        <v>6520</v>
      </c>
      <c r="I40" s="24"/>
      <c r="J40" s="24">
        <v>9729</v>
      </c>
      <c r="K40" s="24">
        <v>182000</v>
      </c>
      <c r="L40" s="24"/>
      <c r="M40" s="24"/>
      <c r="N40" s="24">
        <v>182000</v>
      </c>
      <c r="O40" s="24"/>
      <c r="P40" s="24">
        <v>29000</v>
      </c>
      <c r="Q40" s="24"/>
      <c r="R40" s="24">
        <v>29000</v>
      </c>
      <c r="S40" s="24">
        <v>15565486</v>
      </c>
      <c r="T40" s="24">
        <v>3783360</v>
      </c>
      <c r="U40" s="24">
        <v>1993465</v>
      </c>
      <c r="V40" s="24">
        <v>21342311</v>
      </c>
      <c r="W40" s="24">
        <v>21563040</v>
      </c>
      <c r="X40" s="24">
        <v>26698651</v>
      </c>
      <c r="Y40" s="24">
        <v>-5135611</v>
      </c>
      <c r="Z40" s="6">
        <v>-19.24</v>
      </c>
      <c r="AA40" s="22">
        <v>26698651</v>
      </c>
    </row>
    <row r="41" spans="1:27" ht="12.75">
      <c r="A41" s="5" t="s">
        <v>44</v>
      </c>
      <c r="B41" s="3"/>
      <c r="C41" s="22"/>
      <c r="D41" s="22"/>
      <c r="E41" s="23">
        <v>17359864</v>
      </c>
      <c r="F41" s="24">
        <v>3827359</v>
      </c>
      <c r="G41" s="24">
        <v>60260</v>
      </c>
      <c r="H41" s="24">
        <v>135408</v>
      </c>
      <c r="I41" s="24">
        <v>151636</v>
      </c>
      <c r="J41" s="24">
        <v>347304</v>
      </c>
      <c r="K41" s="24">
        <v>157009</v>
      </c>
      <c r="L41" s="24">
        <v>199972</v>
      </c>
      <c r="M41" s="24">
        <v>107999</v>
      </c>
      <c r="N41" s="24">
        <v>464980</v>
      </c>
      <c r="O41" s="24">
        <v>74675</v>
      </c>
      <c r="P41" s="24">
        <v>118350</v>
      </c>
      <c r="Q41" s="24">
        <v>207089</v>
      </c>
      <c r="R41" s="24">
        <v>400114</v>
      </c>
      <c r="S41" s="24">
        <v>107105</v>
      </c>
      <c r="T41" s="24">
        <v>26794</v>
      </c>
      <c r="U41" s="24">
        <v>180142</v>
      </c>
      <c r="V41" s="24">
        <v>314041</v>
      </c>
      <c r="W41" s="24">
        <v>1526439</v>
      </c>
      <c r="X41" s="24">
        <v>3827359</v>
      </c>
      <c r="Y41" s="24">
        <v>-2300920</v>
      </c>
      <c r="Z41" s="6">
        <v>-60.12</v>
      </c>
      <c r="AA41" s="22">
        <v>3827359</v>
      </c>
    </row>
    <row r="42" spans="1:27" ht="12.75">
      <c r="A42" s="2" t="s">
        <v>45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1672666091</v>
      </c>
      <c r="F42" s="21">
        <f t="shared" si="8"/>
        <v>1475534476</v>
      </c>
      <c r="G42" s="21">
        <f t="shared" si="8"/>
        <v>116245420</v>
      </c>
      <c r="H42" s="21">
        <f t="shared" si="8"/>
        <v>-22610906</v>
      </c>
      <c r="I42" s="21">
        <f t="shared" si="8"/>
        <v>205358008</v>
      </c>
      <c r="J42" s="21">
        <f t="shared" si="8"/>
        <v>298992522</v>
      </c>
      <c r="K42" s="21">
        <f t="shared" si="8"/>
        <v>123113509</v>
      </c>
      <c r="L42" s="21">
        <f t="shared" si="8"/>
        <v>95387420</v>
      </c>
      <c r="M42" s="21">
        <f t="shared" si="8"/>
        <v>83879123</v>
      </c>
      <c r="N42" s="21">
        <f t="shared" si="8"/>
        <v>302380052</v>
      </c>
      <c r="O42" s="21">
        <f t="shared" si="8"/>
        <v>81330754</v>
      </c>
      <c r="P42" s="21">
        <f t="shared" si="8"/>
        <v>66811862</v>
      </c>
      <c r="Q42" s="21">
        <f t="shared" si="8"/>
        <v>61376999</v>
      </c>
      <c r="R42" s="21">
        <f t="shared" si="8"/>
        <v>209519615</v>
      </c>
      <c r="S42" s="21">
        <f t="shared" si="8"/>
        <v>244033989</v>
      </c>
      <c r="T42" s="21">
        <f t="shared" si="8"/>
        <v>103301147</v>
      </c>
      <c r="U42" s="21">
        <f t="shared" si="8"/>
        <v>141882023</v>
      </c>
      <c r="V42" s="21">
        <f t="shared" si="8"/>
        <v>489217159</v>
      </c>
      <c r="W42" s="21">
        <f t="shared" si="8"/>
        <v>1300109348</v>
      </c>
      <c r="X42" s="21">
        <f t="shared" si="8"/>
        <v>1475534476</v>
      </c>
      <c r="Y42" s="21">
        <f t="shared" si="8"/>
        <v>-175425128</v>
      </c>
      <c r="Z42" s="4">
        <f>+IF(X42&lt;&gt;0,+(Y42/X42)*100,0)</f>
        <v>-11.888920987841425</v>
      </c>
      <c r="AA42" s="19">
        <f>SUM(AA43:AA46)</f>
        <v>1475534476</v>
      </c>
    </row>
    <row r="43" spans="1:27" ht="12.75">
      <c r="A43" s="5" t="s">
        <v>46</v>
      </c>
      <c r="B43" s="3"/>
      <c r="C43" s="22"/>
      <c r="D43" s="22"/>
      <c r="E43" s="23">
        <v>794514601</v>
      </c>
      <c r="F43" s="24">
        <v>684963496</v>
      </c>
      <c r="G43" s="24">
        <v>91013571</v>
      </c>
      <c r="H43" s="24">
        <v>-25023623</v>
      </c>
      <c r="I43" s="24">
        <v>173356735</v>
      </c>
      <c r="J43" s="24">
        <v>239346683</v>
      </c>
      <c r="K43" s="24">
        <v>57488674</v>
      </c>
      <c r="L43" s="24">
        <v>62641458</v>
      </c>
      <c r="M43" s="24">
        <v>51168186</v>
      </c>
      <c r="N43" s="24">
        <v>171298318</v>
      </c>
      <c r="O43" s="24">
        <v>44780139</v>
      </c>
      <c r="P43" s="24">
        <v>39224193</v>
      </c>
      <c r="Q43" s="24">
        <v>55778097</v>
      </c>
      <c r="R43" s="24">
        <v>139782429</v>
      </c>
      <c r="S43" s="24">
        <v>79632361</v>
      </c>
      <c r="T43" s="24">
        <v>50639385</v>
      </c>
      <c r="U43" s="24">
        <v>90410128</v>
      </c>
      <c r="V43" s="24">
        <v>220681874</v>
      </c>
      <c r="W43" s="24">
        <v>771109304</v>
      </c>
      <c r="X43" s="24">
        <v>684963496</v>
      </c>
      <c r="Y43" s="24">
        <v>86145808</v>
      </c>
      <c r="Z43" s="6">
        <v>12.58</v>
      </c>
      <c r="AA43" s="22">
        <v>684963496</v>
      </c>
    </row>
    <row r="44" spans="1:27" ht="12.75">
      <c r="A44" s="5" t="s">
        <v>47</v>
      </c>
      <c r="B44" s="3"/>
      <c r="C44" s="22"/>
      <c r="D44" s="22"/>
      <c r="E44" s="23">
        <v>440848798</v>
      </c>
      <c r="F44" s="24">
        <v>402731468</v>
      </c>
      <c r="G44" s="24">
        <v>24549218</v>
      </c>
      <c r="H44" s="24">
        <v>535776</v>
      </c>
      <c r="I44" s="24">
        <v>28895269</v>
      </c>
      <c r="J44" s="24">
        <v>53980263</v>
      </c>
      <c r="K44" s="24">
        <v>57895127</v>
      </c>
      <c r="L44" s="24">
        <v>27728408</v>
      </c>
      <c r="M44" s="24">
        <v>29006316</v>
      </c>
      <c r="N44" s="24">
        <v>114629851</v>
      </c>
      <c r="O44" s="24">
        <v>32602930</v>
      </c>
      <c r="P44" s="24">
        <v>26239111</v>
      </c>
      <c r="Q44" s="24">
        <v>334384</v>
      </c>
      <c r="R44" s="24">
        <v>59176425</v>
      </c>
      <c r="S44" s="24">
        <v>78426881</v>
      </c>
      <c r="T44" s="24">
        <v>30565937</v>
      </c>
      <c r="U44" s="24">
        <v>28760857</v>
      </c>
      <c r="V44" s="24">
        <v>137753675</v>
      </c>
      <c r="W44" s="24">
        <v>365540214</v>
      </c>
      <c r="X44" s="24">
        <v>402731468</v>
      </c>
      <c r="Y44" s="24">
        <v>-37191254</v>
      </c>
      <c r="Z44" s="6">
        <v>-9.23</v>
      </c>
      <c r="AA44" s="22">
        <v>402731468</v>
      </c>
    </row>
    <row r="45" spans="1:27" ht="12.75">
      <c r="A45" s="5" t="s">
        <v>48</v>
      </c>
      <c r="B45" s="3"/>
      <c r="C45" s="25"/>
      <c r="D45" s="25"/>
      <c r="E45" s="26">
        <v>309577522</v>
      </c>
      <c r="F45" s="27">
        <v>265233937</v>
      </c>
      <c r="G45" s="27">
        <v>502912</v>
      </c>
      <c r="H45" s="27">
        <v>889383</v>
      </c>
      <c r="I45" s="27">
        <v>2391542</v>
      </c>
      <c r="J45" s="27">
        <v>3783837</v>
      </c>
      <c r="K45" s="27">
        <v>6843618</v>
      </c>
      <c r="L45" s="27">
        <v>3340575</v>
      </c>
      <c r="M45" s="27">
        <v>3063704</v>
      </c>
      <c r="N45" s="27">
        <v>13247897</v>
      </c>
      <c r="O45" s="27">
        <v>3201713</v>
      </c>
      <c r="P45" s="27">
        <v>1002727</v>
      </c>
      <c r="Q45" s="27">
        <v>4065822</v>
      </c>
      <c r="R45" s="27">
        <v>8270262</v>
      </c>
      <c r="S45" s="27">
        <v>47309640</v>
      </c>
      <c r="T45" s="27">
        <v>13096897</v>
      </c>
      <c r="U45" s="27">
        <v>15573061</v>
      </c>
      <c r="V45" s="27">
        <v>75979598</v>
      </c>
      <c r="W45" s="27">
        <v>101281594</v>
      </c>
      <c r="X45" s="27">
        <v>265233937</v>
      </c>
      <c r="Y45" s="27">
        <v>-163952343</v>
      </c>
      <c r="Z45" s="7">
        <v>-61.81</v>
      </c>
      <c r="AA45" s="25">
        <v>265233937</v>
      </c>
    </row>
    <row r="46" spans="1:27" ht="12.75">
      <c r="A46" s="5" t="s">
        <v>49</v>
      </c>
      <c r="B46" s="3"/>
      <c r="C46" s="22"/>
      <c r="D46" s="22"/>
      <c r="E46" s="23">
        <v>127725170</v>
      </c>
      <c r="F46" s="24">
        <v>122605575</v>
      </c>
      <c r="G46" s="24">
        <v>179719</v>
      </c>
      <c r="H46" s="24">
        <v>987558</v>
      </c>
      <c r="I46" s="24">
        <v>714462</v>
      </c>
      <c r="J46" s="24">
        <v>1881739</v>
      </c>
      <c r="K46" s="24">
        <v>886090</v>
      </c>
      <c r="L46" s="24">
        <v>1676979</v>
      </c>
      <c r="M46" s="24">
        <v>640917</v>
      </c>
      <c r="N46" s="24">
        <v>3203986</v>
      </c>
      <c r="O46" s="24">
        <v>745972</v>
      </c>
      <c r="P46" s="24">
        <v>345831</v>
      </c>
      <c r="Q46" s="24">
        <v>1198696</v>
      </c>
      <c r="R46" s="24">
        <v>2290499</v>
      </c>
      <c r="S46" s="24">
        <v>38665107</v>
      </c>
      <c r="T46" s="24">
        <v>8998928</v>
      </c>
      <c r="U46" s="24">
        <v>7137977</v>
      </c>
      <c r="V46" s="24">
        <v>54802012</v>
      </c>
      <c r="W46" s="24">
        <v>62178236</v>
      </c>
      <c r="X46" s="24">
        <v>122605575</v>
      </c>
      <c r="Y46" s="24">
        <v>-60427339</v>
      </c>
      <c r="Z46" s="6">
        <v>-49.29</v>
      </c>
      <c r="AA46" s="22">
        <v>122605575</v>
      </c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2415650298</v>
      </c>
      <c r="F48" s="42">
        <f t="shared" si="9"/>
        <v>2261495658</v>
      </c>
      <c r="G48" s="42">
        <f t="shared" si="9"/>
        <v>145346163</v>
      </c>
      <c r="H48" s="42">
        <f t="shared" si="9"/>
        <v>-13562858</v>
      </c>
      <c r="I48" s="42">
        <f t="shared" si="9"/>
        <v>240951337</v>
      </c>
      <c r="J48" s="42">
        <f t="shared" si="9"/>
        <v>372734642</v>
      </c>
      <c r="K48" s="42">
        <f t="shared" si="9"/>
        <v>176067573</v>
      </c>
      <c r="L48" s="42">
        <f t="shared" si="9"/>
        <v>128893222</v>
      </c>
      <c r="M48" s="42">
        <f t="shared" si="9"/>
        <v>117746929</v>
      </c>
      <c r="N48" s="42">
        <f t="shared" si="9"/>
        <v>422707724</v>
      </c>
      <c r="O48" s="42">
        <f t="shared" si="9"/>
        <v>126709020</v>
      </c>
      <c r="P48" s="42">
        <f t="shared" si="9"/>
        <v>104848455</v>
      </c>
      <c r="Q48" s="42">
        <f t="shared" si="9"/>
        <v>98042511</v>
      </c>
      <c r="R48" s="42">
        <f t="shared" si="9"/>
        <v>329599986</v>
      </c>
      <c r="S48" s="42">
        <f t="shared" si="9"/>
        <v>546372725</v>
      </c>
      <c r="T48" s="42">
        <f t="shared" si="9"/>
        <v>187706539</v>
      </c>
      <c r="U48" s="42">
        <f t="shared" si="9"/>
        <v>198362191</v>
      </c>
      <c r="V48" s="42">
        <f t="shared" si="9"/>
        <v>932441455</v>
      </c>
      <c r="W48" s="42">
        <f t="shared" si="9"/>
        <v>2057483807</v>
      </c>
      <c r="X48" s="42">
        <f t="shared" si="9"/>
        <v>2261495658</v>
      </c>
      <c r="Y48" s="42">
        <f t="shared" si="9"/>
        <v>-204011851</v>
      </c>
      <c r="Z48" s="43">
        <f>+IF(X48&lt;&gt;0,+(Y48/X48)*100,0)</f>
        <v>-9.021102927096578</v>
      </c>
      <c r="AA48" s="40">
        <f>+AA28+AA32+AA38+AA42+AA47</f>
        <v>2261495658</v>
      </c>
    </row>
    <row r="49" spans="1:27" ht="12.75">
      <c r="A49" s="14" t="s">
        <v>77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-309921554</v>
      </c>
      <c r="F49" s="46">
        <f t="shared" si="10"/>
        <v>84716748</v>
      </c>
      <c r="G49" s="46">
        <f t="shared" si="10"/>
        <v>126158754</v>
      </c>
      <c r="H49" s="46">
        <f t="shared" si="10"/>
        <v>164130436</v>
      </c>
      <c r="I49" s="46">
        <f t="shared" si="10"/>
        <v>-95505727</v>
      </c>
      <c r="J49" s="46">
        <f t="shared" si="10"/>
        <v>194783463</v>
      </c>
      <c r="K49" s="46">
        <f t="shared" si="10"/>
        <v>-31079401</v>
      </c>
      <c r="L49" s="46">
        <f t="shared" si="10"/>
        <v>24246977</v>
      </c>
      <c r="M49" s="46">
        <f t="shared" si="10"/>
        <v>99766431</v>
      </c>
      <c r="N49" s="46">
        <f t="shared" si="10"/>
        <v>92934007</v>
      </c>
      <c r="O49" s="46">
        <f t="shared" si="10"/>
        <v>18882634</v>
      </c>
      <c r="P49" s="46">
        <f t="shared" si="10"/>
        <v>68636579</v>
      </c>
      <c r="Q49" s="46">
        <f t="shared" si="10"/>
        <v>102508071</v>
      </c>
      <c r="R49" s="46">
        <f t="shared" si="10"/>
        <v>190027284</v>
      </c>
      <c r="S49" s="46">
        <f t="shared" si="10"/>
        <v>-401146643</v>
      </c>
      <c r="T49" s="46">
        <f t="shared" si="10"/>
        <v>-57431524</v>
      </c>
      <c r="U49" s="46">
        <f t="shared" si="10"/>
        <v>-86758447</v>
      </c>
      <c r="V49" s="46">
        <f t="shared" si="10"/>
        <v>-545336614</v>
      </c>
      <c r="W49" s="46">
        <f t="shared" si="10"/>
        <v>-67591860</v>
      </c>
      <c r="X49" s="46">
        <f>IF(F25=F48,0,X25-X48)</f>
        <v>84716748</v>
      </c>
      <c r="Y49" s="46">
        <f t="shared" si="10"/>
        <v>-152308608</v>
      </c>
      <c r="Z49" s="47">
        <f>+IF(X49&lt;&gt;0,+(Y49/X49)*100,0)</f>
        <v>-179.78571132121363</v>
      </c>
      <c r="AA49" s="44">
        <f>+AA25-AA48</f>
        <v>84716748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D2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83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/>
      <c r="C3" s="32" t="s">
        <v>6</v>
      </c>
      <c r="D3" s="32" t="s">
        <v>6</v>
      </c>
      <c r="E3" s="33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4" t="s">
        <v>12</v>
      </c>
      <c r="K3" s="34" t="s">
        <v>13</v>
      </c>
      <c r="L3" s="34" t="s">
        <v>14</v>
      </c>
      <c r="M3" s="34" t="s">
        <v>15</v>
      </c>
      <c r="N3" s="34" t="s">
        <v>16</v>
      </c>
      <c r="O3" s="34" t="s">
        <v>17</v>
      </c>
      <c r="P3" s="34" t="s">
        <v>18</v>
      </c>
      <c r="Q3" s="34" t="s">
        <v>19</v>
      </c>
      <c r="R3" s="34" t="s">
        <v>20</v>
      </c>
      <c r="S3" s="34" t="s">
        <v>21</v>
      </c>
      <c r="T3" s="34" t="s">
        <v>22</v>
      </c>
      <c r="U3" s="34" t="s">
        <v>23</v>
      </c>
      <c r="V3" s="34" t="s">
        <v>24</v>
      </c>
      <c r="W3" s="34" t="s">
        <v>25</v>
      </c>
      <c r="X3" s="34" t="s">
        <v>26</v>
      </c>
      <c r="Y3" s="34" t="s">
        <v>27</v>
      </c>
      <c r="Z3" s="34" t="s">
        <v>28</v>
      </c>
      <c r="AA3" s="35" t="s">
        <v>29</v>
      </c>
    </row>
    <row r="4" spans="1:27" ht="12.75">
      <c r="A4" s="12" t="s">
        <v>30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2.75">
      <c r="A5" s="2" t="s">
        <v>31</v>
      </c>
      <c r="B5" s="3"/>
      <c r="C5" s="19">
        <f aca="true" t="shared" si="0" ref="C5:Y5">SUM(C6:C8)</f>
        <v>311200846</v>
      </c>
      <c r="D5" s="19">
        <f>SUM(D6:D8)</f>
        <v>0</v>
      </c>
      <c r="E5" s="20">
        <f t="shared" si="0"/>
        <v>328271080</v>
      </c>
      <c r="F5" s="21">
        <f t="shared" si="0"/>
        <v>327751080</v>
      </c>
      <c r="G5" s="21">
        <f t="shared" si="0"/>
        <v>122524143</v>
      </c>
      <c r="H5" s="21">
        <f t="shared" si="0"/>
        <v>1440613</v>
      </c>
      <c r="I5" s="21">
        <f t="shared" si="0"/>
        <v>1677417</v>
      </c>
      <c r="J5" s="21">
        <f t="shared" si="0"/>
        <v>125642173</v>
      </c>
      <c r="K5" s="21">
        <f t="shared" si="0"/>
        <v>2308043</v>
      </c>
      <c r="L5" s="21">
        <f t="shared" si="0"/>
        <v>1452810</v>
      </c>
      <c r="M5" s="21">
        <f t="shared" si="0"/>
        <v>99766829</v>
      </c>
      <c r="N5" s="21">
        <f t="shared" si="0"/>
        <v>103527682</v>
      </c>
      <c r="O5" s="21">
        <f t="shared" si="0"/>
        <v>2611728</v>
      </c>
      <c r="P5" s="21">
        <f t="shared" si="0"/>
        <v>2526436</v>
      </c>
      <c r="Q5" s="21">
        <f t="shared" si="0"/>
        <v>75074838</v>
      </c>
      <c r="R5" s="21">
        <f t="shared" si="0"/>
        <v>80213002</v>
      </c>
      <c r="S5" s="21">
        <f t="shared" si="0"/>
        <v>1186714</v>
      </c>
      <c r="T5" s="21">
        <f t="shared" si="0"/>
        <v>2062078</v>
      </c>
      <c r="U5" s="21">
        <f t="shared" si="0"/>
        <v>0</v>
      </c>
      <c r="V5" s="21">
        <f t="shared" si="0"/>
        <v>3248792</v>
      </c>
      <c r="W5" s="21">
        <f t="shared" si="0"/>
        <v>312631649</v>
      </c>
      <c r="X5" s="21">
        <f t="shared" si="0"/>
        <v>327751080</v>
      </c>
      <c r="Y5" s="21">
        <f t="shared" si="0"/>
        <v>-15119431</v>
      </c>
      <c r="Z5" s="4">
        <f>+IF(X5&lt;&gt;0,+(Y5/X5)*100,0)</f>
        <v>-4.613083502272517</v>
      </c>
      <c r="AA5" s="19">
        <f>SUM(AA6:AA8)</f>
        <v>327751080</v>
      </c>
    </row>
    <row r="6" spans="1:27" ht="12.75">
      <c r="A6" s="5" t="s">
        <v>32</v>
      </c>
      <c r="B6" s="3"/>
      <c r="C6" s="22">
        <v>5750</v>
      </c>
      <c r="D6" s="22"/>
      <c r="E6" s="23">
        <v>11840</v>
      </c>
      <c r="F6" s="24">
        <v>11840</v>
      </c>
      <c r="G6" s="24"/>
      <c r="H6" s="24"/>
      <c r="I6" s="24"/>
      <c r="J6" s="24"/>
      <c r="K6" s="24"/>
      <c r="L6" s="24"/>
      <c r="M6" s="24"/>
      <c r="N6" s="24"/>
      <c r="O6" s="24">
        <v>7535</v>
      </c>
      <c r="P6" s="24"/>
      <c r="Q6" s="24"/>
      <c r="R6" s="24">
        <v>7535</v>
      </c>
      <c r="S6" s="24"/>
      <c r="T6" s="24"/>
      <c r="U6" s="24"/>
      <c r="V6" s="24"/>
      <c r="W6" s="24">
        <v>7535</v>
      </c>
      <c r="X6" s="24">
        <v>11840</v>
      </c>
      <c r="Y6" s="24">
        <v>-4305</v>
      </c>
      <c r="Z6" s="6">
        <v>-36.36</v>
      </c>
      <c r="AA6" s="22">
        <v>11840</v>
      </c>
    </row>
    <row r="7" spans="1:27" ht="12.75">
      <c r="A7" s="5" t="s">
        <v>33</v>
      </c>
      <c r="B7" s="3"/>
      <c r="C7" s="25">
        <v>311194024</v>
      </c>
      <c r="D7" s="25"/>
      <c r="E7" s="26">
        <v>328257220</v>
      </c>
      <c r="F7" s="27">
        <v>327737220</v>
      </c>
      <c r="G7" s="27">
        <v>122524143</v>
      </c>
      <c r="H7" s="27">
        <v>1440613</v>
      </c>
      <c r="I7" s="27">
        <v>1677417</v>
      </c>
      <c r="J7" s="27">
        <v>125642173</v>
      </c>
      <c r="K7" s="27">
        <v>2308043</v>
      </c>
      <c r="L7" s="27">
        <v>1452810</v>
      </c>
      <c r="M7" s="27">
        <v>99766829</v>
      </c>
      <c r="N7" s="27">
        <v>103527682</v>
      </c>
      <c r="O7" s="27">
        <v>2602557</v>
      </c>
      <c r="P7" s="27">
        <v>2526436</v>
      </c>
      <c r="Q7" s="27">
        <v>75074838</v>
      </c>
      <c r="R7" s="27">
        <v>80203831</v>
      </c>
      <c r="S7" s="27">
        <v>1186714</v>
      </c>
      <c r="T7" s="27">
        <v>2062078</v>
      </c>
      <c r="U7" s="27"/>
      <c r="V7" s="27">
        <v>3248792</v>
      </c>
      <c r="W7" s="27">
        <v>312622478</v>
      </c>
      <c r="X7" s="27">
        <v>327737220</v>
      </c>
      <c r="Y7" s="27">
        <v>-15114742</v>
      </c>
      <c r="Z7" s="7">
        <v>-4.61</v>
      </c>
      <c r="AA7" s="25">
        <v>327737220</v>
      </c>
    </row>
    <row r="8" spans="1:27" ht="12.75">
      <c r="A8" s="5" t="s">
        <v>34</v>
      </c>
      <c r="B8" s="3"/>
      <c r="C8" s="22">
        <v>1072</v>
      </c>
      <c r="D8" s="22"/>
      <c r="E8" s="23">
        <v>2020</v>
      </c>
      <c r="F8" s="24">
        <v>2020</v>
      </c>
      <c r="G8" s="24"/>
      <c r="H8" s="24"/>
      <c r="I8" s="24"/>
      <c r="J8" s="24"/>
      <c r="K8" s="24"/>
      <c r="L8" s="24"/>
      <c r="M8" s="24"/>
      <c r="N8" s="24"/>
      <c r="O8" s="24">
        <v>1636</v>
      </c>
      <c r="P8" s="24"/>
      <c r="Q8" s="24"/>
      <c r="R8" s="24">
        <v>1636</v>
      </c>
      <c r="S8" s="24"/>
      <c r="T8" s="24"/>
      <c r="U8" s="24"/>
      <c r="V8" s="24"/>
      <c r="W8" s="24">
        <v>1636</v>
      </c>
      <c r="X8" s="24">
        <v>2020</v>
      </c>
      <c r="Y8" s="24">
        <v>-384</v>
      </c>
      <c r="Z8" s="6">
        <v>-19.01</v>
      </c>
      <c r="AA8" s="22">
        <v>2020</v>
      </c>
    </row>
    <row r="9" spans="1:27" ht="12.75">
      <c r="A9" s="2" t="s">
        <v>35</v>
      </c>
      <c r="B9" s="3"/>
      <c r="C9" s="19">
        <f aca="true" t="shared" si="1" ref="C9:Y9">SUM(C10:C14)</f>
        <v>588475</v>
      </c>
      <c r="D9" s="19">
        <f>SUM(D10:D14)</f>
        <v>0</v>
      </c>
      <c r="E9" s="20">
        <f t="shared" si="1"/>
        <v>454280</v>
      </c>
      <c r="F9" s="21">
        <f t="shared" si="1"/>
        <v>454250</v>
      </c>
      <c r="G9" s="21">
        <f t="shared" si="1"/>
        <v>35478</v>
      </c>
      <c r="H9" s="21">
        <f t="shared" si="1"/>
        <v>35935</v>
      </c>
      <c r="I9" s="21">
        <f t="shared" si="1"/>
        <v>27061</v>
      </c>
      <c r="J9" s="21">
        <f t="shared" si="1"/>
        <v>98474</v>
      </c>
      <c r="K9" s="21">
        <f t="shared" si="1"/>
        <v>50470</v>
      </c>
      <c r="L9" s="21">
        <f t="shared" si="1"/>
        <v>59287</v>
      </c>
      <c r="M9" s="21">
        <f t="shared" si="1"/>
        <v>11957</v>
      </c>
      <c r="N9" s="21">
        <f t="shared" si="1"/>
        <v>121714</v>
      </c>
      <c r="O9" s="21">
        <f t="shared" si="1"/>
        <v>28243</v>
      </c>
      <c r="P9" s="21">
        <f t="shared" si="1"/>
        <v>48335</v>
      </c>
      <c r="Q9" s="21">
        <f t="shared" si="1"/>
        <v>44878</v>
      </c>
      <c r="R9" s="21">
        <f t="shared" si="1"/>
        <v>121456</v>
      </c>
      <c r="S9" s="21">
        <f t="shared" si="1"/>
        <v>104176</v>
      </c>
      <c r="T9" s="21">
        <f t="shared" si="1"/>
        <v>331547</v>
      </c>
      <c r="U9" s="21">
        <f t="shared" si="1"/>
        <v>0</v>
      </c>
      <c r="V9" s="21">
        <f t="shared" si="1"/>
        <v>435723</v>
      </c>
      <c r="W9" s="21">
        <f t="shared" si="1"/>
        <v>777367</v>
      </c>
      <c r="X9" s="21">
        <f t="shared" si="1"/>
        <v>454250</v>
      </c>
      <c r="Y9" s="21">
        <f t="shared" si="1"/>
        <v>323117</v>
      </c>
      <c r="Z9" s="4">
        <f>+IF(X9&lt;&gt;0,+(Y9/X9)*100,0)</f>
        <v>71.13197578425977</v>
      </c>
      <c r="AA9" s="19">
        <f>SUM(AA10:AA14)</f>
        <v>454250</v>
      </c>
    </row>
    <row r="10" spans="1:27" ht="12.75">
      <c r="A10" s="5" t="s">
        <v>36</v>
      </c>
      <c r="B10" s="3"/>
      <c r="C10" s="22">
        <v>3116</v>
      </c>
      <c r="D10" s="22"/>
      <c r="E10" s="23">
        <v>2590</v>
      </c>
      <c r="F10" s="24">
        <v>2590</v>
      </c>
      <c r="G10" s="24"/>
      <c r="H10" s="24"/>
      <c r="I10" s="24"/>
      <c r="J10" s="24"/>
      <c r="K10" s="24"/>
      <c r="L10" s="24"/>
      <c r="M10" s="24"/>
      <c r="N10" s="24"/>
      <c r="O10" s="24">
        <v>2199</v>
      </c>
      <c r="P10" s="24"/>
      <c r="Q10" s="24"/>
      <c r="R10" s="24">
        <v>2199</v>
      </c>
      <c r="S10" s="24"/>
      <c r="T10" s="24"/>
      <c r="U10" s="24"/>
      <c r="V10" s="24"/>
      <c r="W10" s="24">
        <v>2199</v>
      </c>
      <c r="X10" s="24">
        <v>2590</v>
      </c>
      <c r="Y10" s="24">
        <v>-391</v>
      </c>
      <c r="Z10" s="6">
        <v>-15.1</v>
      </c>
      <c r="AA10" s="22">
        <v>2590</v>
      </c>
    </row>
    <row r="11" spans="1:27" ht="12.75">
      <c r="A11" s="5" t="s">
        <v>37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/>
      <c r="AA11" s="22"/>
    </row>
    <row r="12" spans="1:27" ht="12.75">
      <c r="A12" s="5" t="s">
        <v>38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/>
      <c r="AA12" s="22"/>
    </row>
    <row r="13" spans="1:27" ht="12.75">
      <c r="A13" s="5" t="s">
        <v>39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/>
      <c r="AA13" s="22"/>
    </row>
    <row r="14" spans="1:27" ht="12.75">
      <c r="A14" s="5" t="s">
        <v>40</v>
      </c>
      <c r="B14" s="3"/>
      <c r="C14" s="25">
        <v>585359</v>
      </c>
      <c r="D14" s="25"/>
      <c r="E14" s="26">
        <v>451690</v>
      </c>
      <c r="F14" s="27">
        <v>451660</v>
      </c>
      <c r="G14" s="27">
        <v>35478</v>
      </c>
      <c r="H14" s="27">
        <v>35935</v>
      </c>
      <c r="I14" s="27">
        <v>27061</v>
      </c>
      <c r="J14" s="27">
        <v>98474</v>
      </c>
      <c r="K14" s="27">
        <v>50470</v>
      </c>
      <c r="L14" s="27">
        <v>59287</v>
      </c>
      <c r="M14" s="27">
        <v>11957</v>
      </c>
      <c r="N14" s="27">
        <v>121714</v>
      </c>
      <c r="O14" s="27">
        <v>26044</v>
      </c>
      <c r="P14" s="27">
        <v>48335</v>
      </c>
      <c r="Q14" s="27">
        <v>44878</v>
      </c>
      <c r="R14" s="27">
        <v>119257</v>
      </c>
      <c r="S14" s="27">
        <v>104176</v>
      </c>
      <c r="T14" s="27">
        <v>331547</v>
      </c>
      <c r="U14" s="27"/>
      <c r="V14" s="27">
        <v>435723</v>
      </c>
      <c r="W14" s="27">
        <v>775168</v>
      </c>
      <c r="X14" s="27">
        <v>451660</v>
      </c>
      <c r="Y14" s="27">
        <v>323508</v>
      </c>
      <c r="Z14" s="7">
        <v>71.63</v>
      </c>
      <c r="AA14" s="25">
        <v>451660</v>
      </c>
    </row>
    <row r="15" spans="1:27" ht="12.75">
      <c r="A15" s="2" t="s">
        <v>41</v>
      </c>
      <c r="B15" s="8"/>
      <c r="C15" s="19">
        <f aca="true" t="shared" si="2" ref="C15:Y15">SUM(C16:C18)</f>
        <v>210316200</v>
      </c>
      <c r="D15" s="19">
        <f>SUM(D16:D18)</f>
        <v>0</v>
      </c>
      <c r="E15" s="20">
        <f t="shared" si="2"/>
        <v>5752430</v>
      </c>
      <c r="F15" s="21">
        <f t="shared" si="2"/>
        <v>5752430</v>
      </c>
      <c r="G15" s="21">
        <f t="shared" si="2"/>
        <v>455616</v>
      </c>
      <c r="H15" s="21">
        <f t="shared" si="2"/>
        <v>373974</v>
      </c>
      <c r="I15" s="21">
        <f t="shared" si="2"/>
        <v>4223</v>
      </c>
      <c r="J15" s="21">
        <f t="shared" si="2"/>
        <v>833813</v>
      </c>
      <c r="K15" s="21">
        <f t="shared" si="2"/>
        <v>38034</v>
      </c>
      <c r="L15" s="21">
        <f t="shared" si="2"/>
        <v>1517384</v>
      </c>
      <c r="M15" s="21">
        <f t="shared" si="2"/>
        <v>31996</v>
      </c>
      <c r="N15" s="21">
        <f t="shared" si="2"/>
        <v>1587414</v>
      </c>
      <c r="O15" s="21">
        <f t="shared" si="2"/>
        <v>128765</v>
      </c>
      <c r="P15" s="21">
        <f t="shared" si="2"/>
        <v>1695413</v>
      </c>
      <c r="Q15" s="21">
        <f t="shared" si="2"/>
        <v>248357</v>
      </c>
      <c r="R15" s="21">
        <f t="shared" si="2"/>
        <v>2072535</v>
      </c>
      <c r="S15" s="21">
        <f t="shared" si="2"/>
        <v>29960</v>
      </c>
      <c r="T15" s="21">
        <f t="shared" si="2"/>
        <v>566209</v>
      </c>
      <c r="U15" s="21">
        <f t="shared" si="2"/>
        <v>0</v>
      </c>
      <c r="V15" s="21">
        <f t="shared" si="2"/>
        <v>596169</v>
      </c>
      <c r="W15" s="21">
        <f t="shared" si="2"/>
        <v>5089931</v>
      </c>
      <c r="X15" s="21">
        <f t="shared" si="2"/>
        <v>5752430</v>
      </c>
      <c r="Y15" s="21">
        <f t="shared" si="2"/>
        <v>-662499</v>
      </c>
      <c r="Z15" s="4">
        <f>+IF(X15&lt;&gt;0,+(Y15/X15)*100,0)</f>
        <v>-11.516854616223057</v>
      </c>
      <c r="AA15" s="19">
        <f>SUM(AA16:AA18)</f>
        <v>5752430</v>
      </c>
    </row>
    <row r="16" spans="1:27" ht="12.75">
      <c r="A16" s="5" t="s">
        <v>42</v>
      </c>
      <c r="B16" s="3"/>
      <c r="C16" s="22">
        <v>210316200</v>
      </c>
      <c r="D16" s="22"/>
      <c r="E16" s="23">
        <v>5752430</v>
      </c>
      <c r="F16" s="24">
        <v>5752430</v>
      </c>
      <c r="G16" s="24">
        <v>455616</v>
      </c>
      <c r="H16" s="24">
        <v>373974</v>
      </c>
      <c r="I16" s="24">
        <v>4223</v>
      </c>
      <c r="J16" s="24">
        <v>833813</v>
      </c>
      <c r="K16" s="24">
        <v>38034</v>
      </c>
      <c r="L16" s="24">
        <v>1517384</v>
      </c>
      <c r="M16" s="24">
        <v>31996</v>
      </c>
      <c r="N16" s="24">
        <v>1587414</v>
      </c>
      <c r="O16" s="24">
        <v>128765</v>
      </c>
      <c r="P16" s="24">
        <v>1695413</v>
      </c>
      <c r="Q16" s="24">
        <v>248357</v>
      </c>
      <c r="R16" s="24">
        <v>2072535</v>
      </c>
      <c r="S16" s="24">
        <v>29960</v>
      </c>
      <c r="T16" s="24">
        <v>566209</v>
      </c>
      <c r="U16" s="24"/>
      <c r="V16" s="24">
        <v>596169</v>
      </c>
      <c r="W16" s="24">
        <v>5089931</v>
      </c>
      <c r="X16" s="24">
        <v>5752430</v>
      </c>
      <c r="Y16" s="24">
        <v>-662499</v>
      </c>
      <c r="Z16" s="6">
        <v>-11.52</v>
      </c>
      <c r="AA16" s="22">
        <v>5752430</v>
      </c>
    </row>
    <row r="17" spans="1:27" ht="12.75">
      <c r="A17" s="5" t="s">
        <v>43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/>
      <c r="AA17" s="22"/>
    </row>
    <row r="18" spans="1:27" ht="12.75">
      <c r="A18" s="5" t="s">
        <v>44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/>
      <c r="AA18" s="22"/>
    </row>
    <row r="19" spans="1:27" ht="12.75">
      <c r="A19" s="2" t="s">
        <v>45</v>
      </c>
      <c r="B19" s="8"/>
      <c r="C19" s="19">
        <f aca="true" t="shared" si="3" ref="C19:Y19">SUM(C20:C23)</f>
        <v>6564</v>
      </c>
      <c r="D19" s="19">
        <f>SUM(D20:D23)</f>
        <v>0</v>
      </c>
      <c r="E19" s="20">
        <f t="shared" si="3"/>
        <v>2483160</v>
      </c>
      <c r="F19" s="21">
        <f t="shared" si="3"/>
        <v>2483160</v>
      </c>
      <c r="G19" s="21">
        <f t="shared" si="3"/>
        <v>3403</v>
      </c>
      <c r="H19" s="21">
        <f t="shared" si="3"/>
        <v>0</v>
      </c>
      <c r="I19" s="21">
        <f t="shared" si="3"/>
        <v>10957</v>
      </c>
      <c r="J19" s="21">
        <f t="shared" si="3"/>
        <v>14360</v>
      </c>
      <c r="K19" s="21">
        <f t="shared" si="3"/>
        <v>5565</v>
      </c>
      <c r="L19" s="21">
        <f t="shared" si="3"/>
        <v>25453</v>
      </c>
      <c r="M19" s="21">
        <f t="shared" si="3"/>
        <v>4158</v>
      </c>
      <c r="N19" s="21">
        <f t="shared" si="3"/>
        <v>35176</v>
      </c>
      <c r="O19" s="21">
        <f t="shared" si="3"/>
        <v>8333</v>
      </c>
      <c r="P19" s="21">
        <f t="shared" si="3"/>
        <v>10818</v>
      </c>
      <c r="Q19" s="21">
        <f t="shared" si="3"/>
        <v>13038</v>
      </c>
      <c r="R19" s="21">
        <f t="shared" si="3"/>
        <v>32189</v>
      </c>
      <c r="S19" s="21">
        <f t="shared" si="3"/>
        <v>4158</v>
      </c>
      <c r="T19" s="21">
        <f t="shared" si="3"/>
        <v>6982</v>
      </c>
      <c r="U19" s="21">
        <f t="shared" si="3"/>
        <v>0</v>
      </c>
      <c r="V19" s="21">
        <f t="shared" si="3"/>
        <v>11140</v>
      </c>
      <c r="W19" s="21">
        <f t="shared" si="3"/>
        <v>92865</v>
      </c>
      <c r="X19" s="21">
        <f t="shared" si="3"/>
        <v>2483160</v>
      </c>
      <c r="Y19" s="21">
        <f t="shared" si="3"/>
        <v>-2390295</v>
      </c>
      <c r="Z19" s="4">
        <f>+IF(X19&lt;&gt;0,+(Y19/X19)*100,0)</f>
        <v>-96.26020876624946</v>
      </c>
      <c r="AA19" s="19">
        <f>SUM(AA20:AA23)</f>
        <v>2483160</v>
      </c>
    </row>
    <row r="20" spans="1:27" ht="12.75">
      <c r="A20" s="5" t="s">
        <v>46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/>
      <c r="AA20" s="22"/>
    </row>
    <row r="21" spans="1:27" ht="12.75">
      <c r="A21" s="5" t="s">
        <v>47</v>
      </c>
      <c r="B21" s="3"/>
      <c r="C21" s="22">
        <v>6564</v>
      </c>
      <c r="D21" s="22"/>
      <c r="E21" s="23">
        <v>2483160</v>
      </c>
      <c r="F21" s="24">
        <v>2483160</v>
      </c>
      <c r="G21" s="24">
        <v>3403</v>
      </c>
      <c r="H21" s="24"/>
      <c r="I21" s="24">
        <v>10957</v>
      </c>
      <c r="J21" s="24">
        <v>14360</v>
      </c>
      <c r="K21" s="24">
        <v>5565</v>
      </c>
      <c r="L21" s="24">
        <v>25453</v>
      </c>
      <c r="M21" s="24">
        <v>4158</v>
      </c>
      <c r="N21" s="24">
        <v>35176</v>
      </c>
      <c r="O21" s="24">
        <v>8333</v>
      </c>
      <c r="P21" s="24">
        <v>10818</v>
      </c>
      <c r="Q21" s="24">
        <v>13038</v>
      </c>
      <c r="R21" s="24">
        <v>32189</v>
      </c>
      <c r="S21" s="24">
        <v>4158</v>
      </c>
      <c r="T21" s="24">
        <v>6982</v>
      </c>
      <c r="U21" s="24"/>
      <c r="V21" s="24">
        <v>11140</v>
      </c>
      <c r="W21" s="24">
        <v>92865</v>
      </c>
      <c r="X21" s="24">
        <v>2483160</v>
      </c>
      <c r="Y21" s="24">
        <v>-2390295</v>
      </c>
      <c r="Z21" s="6">
        <v>-96.26</v>
      </c>
      <c r="AA21" s="22">
        <v>2483160</v>
      </c>
    </row>
    <row r="22" spans="1:27" ht="12.75">
      <c r="A22" s="5" t="s">
        <v>48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/>
      <c r="AA22" s="25"/>
    </row>
    <row r="23" spans="1:27" ht="12.75">
      <c r="A23" s="5" t="s">
        <v>49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/>
      <c r="AA23" s="22"/>
    </row>
    <row r="24" spans="1:27" ht="12.75">
      <c r="A24" s="2" t="s">
        <v>50</v>
      </c>
      <c r="B24" s="8" t="s">
        <v>51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/>
      <c r="AA24" s="19"/>
    </row>
    <row r="25" spans="1:27" ht="12.75">
      <c r="A25" s="9" t="s">
        <v>52</v>
      </c>
      <c r="B25" s="10" t="s">
        <v>53</v>
      </c>
      <c r="C25" s="40">
        <f aca="true" t="shared" si="4" ref="C25:Y25">+C5+C9+C15+C19+C24</f>
        <v>522112085</v>
      </c>
      <c r="D25" s="40">
        <f>+D5+D9+D15+D19+D24</f>
        <v>0</v>
      </c>
      <c r="E25" s="41">
        <f t="shared" si="4"/>
        <v>336960950</v>
      </c>
      <c r="F25" s="42">
        <f t="shared" si="4"/>
        <v>336440920</v>
      </c>
      <c r="G25" s="42">
        <f t="shared" si="4"/>
        <v>123018640</v>
      </c>
      <c r="H25" s="42">
        <f t="shared" si="4"/>
        <v>1850522</v>
      </c>
      <c r="I25" s="42">
        <f t="shared" si="4"/>
        <v>1719658</v>
      </c>
      <c r="J25" s="42">
        <f t="shared" si="4"/>
        <v>126588820</v>
      </c>
      <c r="K25" s="42">
        <f t="shared" si="4"/>
        <v>2402112</v>
      </c>
      <c r="L25" s="42">
        <f t="shared" si="4"/>
        <v>3054934</v>
      </c>
      <c r="M25" s="42">
        <f t="shared" si="4"/>
        <v>99814940</v>
      </c>
      <c r="N25" s="42">
        <f t="shared" si="4"/>
        <v>105271986</v>
      </c>
      <c r="O25" s="42">
        <f t="shared" si="4"/>
        <v>2777069</v>
      </c>
      <c r="P25" s="42">
        <f t="shared" si="4"/>
        <v>4281002</v>
      </c>
      <c r="Q25" s="42">
        <f t="shared" si="4"/>
        <v>75381111</v>
      </c>
      <c r="R25" s="42">
        <f t="shared" si="4"/>
        <v>82439182</v>
      </c>
      <c r="S25" s="42">
        <f t="shared" si="4"/>
        <v>1325008</v>
      </c>
      <c r="T25" s="42">
        <f t="shared" si="4"/>
        <v>2966816</v>
      </c>
      <c r="U25" s="42">
        <f t="shared" si="4"/>
        <v>0</v>
      </c>
      <c r="V25" s="42">
        <f t="shared" si="4"/>
        <v>4291824</v>
      </c>
      <c r="W25" s="42">
        <f t="shared" si="4"/>
        <v>318591812</v>
      </c>
      <c r="X25" s="42">
        <f t="shared" si="4"/>
        <v>336440920</v>
      </c>
      <c r="Y25" s="42">
        <f t="shared" si="4"/>
        <v>-17849108</v>
      </c>
      <c r="Z25" s="43">
        <f>+IF(X25&lt;&gt;0,+(Y25/X25)*100,0)</f>
        <v>-5.305272616660304</v>
      </c>
      <c r="AA25" s="40">
        <f>+AA5+AA9+AA15+AA19+AA24</f>
        <v>336440920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2.75">
      <c r="A27" s="12" t="s">
        <v>54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2.75">
      <c r="A28" s="2" t="s">
        <v>31</v>
      </c>
      <c r="B28" s="3"/>
      <c r="C28" s="19">
        <f aca="true" t="shared" si="5" ref="C28:Y28">SUM(C29:C31)</f>
        <v>189253522</v>
      </c>
      <c r="D28" s="19">
        <f>SUM(D29:D31)</f>
        <v>0</v>
      </c>
      <c r="E28" s="20">
        <f t="shared" si="5"/>
        <v>217766061</v>
      </c>
      <c r="F28" s="21">
        <f t="shared" si="5"/>
        <v>220116061</v>
      </c>
      <c r="G28" s="21">
        <f t="shared" si="5"/>
        <v>1827107</v>
      </c>
      <c r="H28" s="21">
        <f t="shared" si="5"/>
        <v>4057858</v>
      </c>
      <c r="I28" s="21">
        <f t="shared" si="5"/>
        <v>7030423</v>
      </c>
      <c r="J28" s="21">
        <f t="shared" si="5"/>
        <v>12915388</v>
      </c>
      <c r="K28" s="21">
        <f t="shared" si="5"/>
        <v>31364850</v>
      </c>
      <c r="L28" s="21">
        <f t="shared" si="5"/>
        <v>8946176</v>
      </c>
      <c r="M28" s="21">
        <f t="shared" si="5"/>
        <v>22730564</v>
      </c>
      <c r="N28" s="21">
        <f t="shared" si="5"/>
        <v>63041590</v>
      </c>
      <c r="O28" s="21">
        <f t="shared" si="5"/>
        <v>3034317</v>
      </c>
      <c r="P28" s="21">
        <f t="shared" si="5"/>
        <v>26623894</v>
      </c>
      <c r="Q28" s="21">
        <f t="shared" si="5"/>
        <v>22781772</v>
      </c>
      <c r="R28" s="21">
        <f t="shared" si="5"/>
        <v>52439983</v>
      </c>
      <c r="S28" s="21">
        <f t="shared" si="5"/>
        <v>2616729</v>
      </c>
      <c r="T28" s="21">
        <f t="shared" si="5"/>
        <v>25798348</v>
      </c>
      <c r="U28" s="21">
        <f t="shared" si="5"/>
        <v>0</v>
      </c>
      <c r="V28" s="21">
        <f t="shared" si="5"/>
        <v>28415077</v>
      </c>
      <c r="W28" s="21">
        <f t="shared" si="5"/>
        <v>156812038</v>
      </c>
      <c r="X28" s="21">
        <f t="shared" si="5"/>
        <v>220116061</v>
      </c>
      <c r="Y28" s="21">
        <f t="shared" si="5"/>
        <v>-63304023</v>
      </c>
      <c r="Z28" s="4">
        <f>+IF(X28&lt;&gt;0,+(Y28/X28)*100,0)</f>
        <v>-28.759383896116514</v>
      </c>
      <c r="AA28" s="19">
        <f>SUM(AA29:AA31)</f>
        <v>220116061</v>
      </c>
    </row>
    <row r="29" spans="1:27" ht="12.75">
      <c r="A29" s="5" t="s">
        <v>32</v>
      </c>
      <c r="B29" s="3"/>
      <c r="C29" s="22">
        <v>56320011</v>
      </c>
      <c r="D29" s="22"/>
      <c r="E29" s="23">
        <v>59406749</v>
      </c>
      <c r="F29" s="24">
        <v>60566749</v>
      </c>
      <c r="G29" s="24">
        <v>472809</v>
      </c>
      <c r="H29" s="24">
        <v>569665</v>
      </c>
      <c r="I29" s="24">
        <v>2209761</v>
      </c>
      <c r="J29" s="24">
        <v>3252235</v>
      </c>
      <c r="K29" s="24">
        <v>6955353</v>
      </c>
      <c r="L29" s="24">
        <v>1249597</v>
      </c>
      <c r="M29" s="24">
        <v>10830081</v>
      </c>
      <c r="N29" s="24">
        <v>19035031</v>
      </c>
      <c r="O29" s="24">
        <v>396294</v>
      </c>
      <c r="P29" s="24">
        <v>5764374</v>
      </c>
      <c r="Q29" s="24">
        <v>6666847</v>
      </c>
      <c r="R29" s="24">
        <v>12827515</v>
      </c>
      <c r="S29" s="24">
        <v>798520</v>
      </c>
      <c r="T29" s="24">
        <v>4881408</v>
      </c>
      <c r="U29" s="24"/>
      <c r="V29" s="24">
        <v>5679928</v>
      </c>
      <c r="W29" s="24">
        <v>40794709</v>
      </c>
      <c r="X29" s="24">
        <v>60566749</v>
      </c>
      <c r="Y29" s="24">
        <v>-19772040</v>
      </c>
      <c r="Z29" s="6">
        <v>-32.65</v>
      </c>
      <c r="AA29" s="22">
        <v>60566749</v>
      </c>
    </row>
    <row r="30" spans="1:27" ht="12.75">
      <c r="A30" s="5" t="s">
        <v>33</v>
      </c>
      <c r="B30" s="3"/>
      <c r="C30" s="25">
        <v>123733965</v>
      </c>
      <c r="D30" s="25"/>
      <c r="E30" s="26">
        <v>149510128</v>
      </c>
      <c r="F30" s="27">
        <v>149700128</v>
      </c>
      <c r="G30" s="27">
        <v>1077789</v>
      </c>
      <c r="H30" s="27">
        <v>3061688</v>
      </c>
      <c r="I30" s="27">
        <v>4785281</v>
      </c>
      <c r="J30" s="27">
        <v>8924758</v>
      </c>
      <c r="K30" s="27">
        <v>22751731</v>
      </c>
      <c r="L30" s="27">
        <v>6580921</v>
      </c>
      <c r="M30" s="27">
        <v>9835790</v>
      </c>
      <c r="N30" s="27">
        <v>39168442</v>
      </c>
      <c r="O30" s="27">
        <v>2227806</v>
      </c>
      <c r="P30" s="27">
        <v>20450676</v>
      </c>
      <c r="Q30" s="27">
        <v>15985921</v>
      </c>
      <c r="R30" s="27">
        <v>38664403</v>
      </c>
      <c r="S30" s="27">
        <v>1816965</v>
      </c>
      <c r="T30" s="27">
        <v>20602911</v>
      </c>
      <c r="U30" s="27"/>
      <c r="V30" s="27">
        <v>22419876</v>
      </c>
      <c r="W30" s="27">
        <v>109177479</v>
      </c>
      <c r="X30" s="27">
        <v>149700128</v>
      </c>
      <c r="Y30" s="27">
        <v>-40522649</v>
      </c>
      <c r="Z30" s="7">
        <v>-27.07</v>
      </c>
      <c r="AA30" s="25">
        <v>149700128</v>
      </c>
    </row>
    <row r="31" spans="1:27" ht="12.75">
      <c r="A31" s="5" t="s">
        <v>34</v>
      </c>
      <c r="B31" s="3"/>
      <c r="C31" s="22">
        <v>9199546</v>
      </c>
      <c r="D31" s="22"/>
      <c r="E31" s="23">
        <v>8849184</v>
      </c>
      <c r="F31" s="24">
        <v>9849184</v>
      </c>
      <c r="G31" s="24">
        <v>276509</v>
      </c>
      <c r="H31" s="24">
        <v>426505</v>
      </c>
      <c r="I31" s="24">
        <v>35381</v>
      </c>
      <c r="J31" s="24">
        <v>738395</v>
      </c>
      <c r="K31" s="24">
        <v>1657766</v>
      </c>
      <c r="L31" s="24">
        <v>1115658</v>
      </c>
      <c r="M31" s="24">
        <v>2064693</v>
      </c>
      <c r="N31" s="24">
        <v>4838117</v>
      </c>
      <c r="O31" s="24">
        <v>410217</v>
      </c>
      <c r="P31" s="24">
        <v>408844</v>
      </c>
      <c r="Q31" s="24">
        <v>129004</v>
      </c>
      <c r="R31" s="24">
        <v>948065</v>
      </c>
      <c r="S31" s="24">
        <v>1244</v>
      </c>
      <c r="T31" s="24">
        <v>314029</v>
      </c>
      <c r="U31" s="24"/>
      <c r="V31" s="24">
        <v>315273</v>
      </c>
      <c r="W31" s="24">
        <v>6839850</v>
      </c>
      <c r="X31" s="24">
        <v>9849184</v>
      </c>
      <c r="Y31" s="24">
        <v>-3009334</v>
      </c>
      <c r="Z31" s="6">
        <v>-30.55</v>
      </c>
      <c r="AA31" s="22">
        <v>9849184</v>
      </c>
    </row>
    <row r="32" spans="1:27" ht="12.75">
      <c r="A32" s="2" t="s">
        <v>35</v>
      </c>
      <c r="B32" s="3"/>
      <c r="C32" s="19">
        <f aca="true" t="shared" si="6" ref="C32:Y32">SUM(C33:C37)</f>
        <v>44293666</v>
      </c>
      <c r="D32" s="19">
        <f>SUM(D33:D37)</f>
        <v>0</v>
      </c>
      <c r="E32" s="20">
        <f t="shared" si="6"/>
        <v>47119670</v>
      </c>
      <c r="F32" s="21">
        <f t="shared" si="6"/>
        <v>46306670</v>
      </c>
      <c r="G32" s="21">
        <f t="shared" si="6"/>
        <v>243835</v>
      </c>
      <c r="H32" s="21">
        <f t="shared" si="6"/>
        <v>269561</v>
      </c>
      <c r="I32" s="21">
        <f t="shared" si="6"/>
        <v>199392</v>
      </c>
      <c r="J32" s="21">
        <f t="shared" si="6"/>
        <v>712788</v>
      </c>
      <c r="K32" s="21">
        <f t="shared" si="6"/>
        <v>9215051</v>
      </c>
      <c r="L32" s="21">
        <f t="shared" si="6"/>
        <v>294868</v>
      </c>
      <c r="M32" s="21">
        <f t="shared" si="6"/>
        <v>3123892</v>
      </c>
      <c r="N32" s="21">
        <f t="shared" si="6"/>
        <v>12633811</v>
      </c>
      <c r="O32" s="21">
        <f t="shared" si="6"/>
        <v>153440</v>
      </c>
      <c r="P32" s="21">
        <f t="shared" si="6"/>
        <v>3886573</v>
      </c>
      <c r="Q32" s="21">
        <f t="shared" si="6"/>
        <v>6901978</v>
      </c>
      <c r="R32" s="21">
        <f t="shared" si="6"/>
        <v>10941991</v>
      </c>
      <c r="S32" s="21">
        <f t="shared" si="6"/>
        <v>1315714</v>
      </c>
      <c r="T32" s="21">
        <f t="shared" si="6"/>
        <v>10516097</v>
      </c>
      <c r="U32" s="21">
        <f t="shared" si="6"/>
        <v>0</v>
      </c>
      <c r="V32" s="21">
        <f t="shared" si="6"/>
        <v>11831811</v>
      </c>
      <c r="W32" s="21">
        <f t="shared" si="6"/>
        <v>36120401</v>
      </c>
      <c r="X32" s="21">
        <f t="shared" si="6"/>
        <v>46306670</v>
      </c>
      <c r="Y32" s="21">
        <f t="shared" si="6"/>
        <v>-10186269</v>
      </c>
      <c r="Z32" s="4">
        <f>+IF(X32&lt;&gt;0,+(Y32/X32)*100,0)</f>
        <v>-21.997412035890292</v>
      </c>
      <c r="AA32" s="19">
        <f>SUM(AA33:AA37)</f>
        <v>46306670</v>
      </c>
    </row>
    <row r="33" spans="1:27" ht="12.75">
      <c r="A33" s="5" t="s">
        <v>36</v>
      </c>
      <c r="B33" s="3"/>
      <c r="C33" s="22">
        <v>22475746</v>
      </c>
      <c r="D33" s="22"/>
      <c r="E33" s="23">
        <v>22726332</v>
      </c>
      <c r="F33" s="24">
        <v>22256332</v>
      </c>
      <c r="G33" s="24">
        <v>205468</v>
      </c>
      <c r="H33" s="24">
        <v>234003</v>
      </c>
      <c r="I33" s="24">
        <v>193490</v>
      </c>
      <c r="J33" s="24">
        <v>632961</v>
      </c>
      <c r="K33" s="24">
        <v>4167586</v>
      </c>
      <c r="L33" s="24">
        <v>196994</v>
      </c>
      <c r="M33" s="24">
        <v>1293605</v>
      </c>
      <c r="N33" s="24">
        <v>5658185</v>
      </c>
      <c r="O33" s="24">
        <v>119087</v>
      </c>
      <c r="P33" s="24">
        <v>2136676</v>
      </c>
      <c r="Q33" s="24">
        <v>2508939</v>
      </c>
      <c r="R33" s="24">
        <v>4764702</v>
      </c>
      <c r="S33" s="24">
        <v>1307787</v>
      </c>
      <c r="T33" s="24">
        <v>5945228</v>
      </c>
      <c r="U33" s="24"/>
      <c r="V33" s="24">
        <v>7253015</v>
      </c>
      <c r="W33" s="24">
        <v>18308863</v>
      </c>
      <c r="X33" s="24">
        <v>22256332</v>
      </c>
      <c r="Y33" s="24">
        <v>-3947469</v>
      </c>
      <c r="Z33" s="6">
        <v>-17.74</v>
      </c>
      <c r="AA33" s="22">
        <v>22256332</v>
      </c>
    </row>
    <row r="34" spans="1:27" ht="12.75">
      <c r="A34" s="5" t="s">
        <v>37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/>
      <c r="AA34" s="22"/>
    </row>
    <row r="35" spans="1:27" ht="12.75">
      <c r="A35" s="5" t="s">
        <v>38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/>
      <c r="AA35" s="22"/>
    </row>
    <row r="36" spans="1:27" ht="12.75">
      <c r="A36" s="5" t="s">
        <v>39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/>
      <c r="AA36" s="22"/>
    </row>
    <row r="37" spans="1:27" ht="12.75">
      <c r="A37" s="5" t="s">
        <v>40</v>
      </c>
      <c r="B37" s="3"/>
      <c r="C37" s="25">
        <v>21817920</v>
      </c>
      <c r="D37" s="25"/>
      <c r="E37" s="26">
        <v>24393338</v>
      </c>
      <c r="F37" s="27">
        <v>24050338</v>
      </c>
      <c r="G37" s="27">
        <v>38367</v>
      </c>
      <c r="H37" s="27">
        <v>35558</v>
      </c>
      <c r="I37" s="27">
        <v>5902</v>
      </c>
      <c r="J37" s="27">
        <v>79827</v>
      </c>
      <c r="K37" s="27">
        <v>5047465</v>
      </c>
      <c r="L37" s="27">
        <v>97874</v>
      </c>
      <c r="M37" s="27">
        <v>1830287</v>
      </c>
      <c r="N37" s="27">
        <v>6975626</v>
      </c>
      <c r="O37" s="27">
        <v>34353</v>
      </c>
      <c r="P37" s="27">
        <v>1749897</v>
      </c>
      <c r="Q37" s="27">
        <v>4393039</v>
      </c>
      <c r="R37" s="27">
        <v>6177289</v>
      </c>
      <c r="S37" s="27">
        <v>7927</v>
      </c>
      <c r="T37" s="27">
        <v>4570869</v>
      </c>
      <c r="U37" s="27"/>
      <c r="V37" s="27">
        <v>4578796</v>
      </c>
      <c r="W37" s="27">
        <v>17811538</v>
      </c>
      <c r="X37" s="27">
        <v>24050338</v>
      </c>
      <c r="Y37" s="27">
        <v>-6238800</v>
      </c>
      <c r="Z37" s="7">
        <v>-25.94</v>
      </c>
      <c r="AA37" s="25">
        <v>24050338</v>
      </c>
    </row>
    <row r="38" spans="1:27" ht="12.75">
      <c r="A38" s="2" t="s">
        <v>41</v>
      </c>
      <c r="B38" s="8"/>
      <c r="C38" s="19">
        <f aca="true" t="shared" si="7" ref="C38:Y38">SUM(C39:C41)</f>
        <v>188877811</v>
      </c>
      <c r="D38" s="19">
        <f>SUM(D39:D41)</f>
        <v>0</v>
      </c>
      <c r="E38" s="20">
        <f t="shared" si="7"/>
        <v>77877715</v>
      </c>
      <c r="F38" s="21">
        <f t="shared" si="7"/>
        <v>79647715</v>
      </c>
      <c r="G38" s="21">
        <f t="shared" si="7"/>
        <v>563217</v>
      </c>
      <c r="H38" s="21">
        <f t="shared" si="7"/>
        <v>2590815</v>
      </c>
      <c r="I38" s="21">
        <f t="shared" si="7"/>
        <v>2006453</v>
      </c>
      <c r="J38" s="21">
        <f t="shared" si="7"/>
        <v>5160485</v>
      </c>
      <c r="K38" s="21">
        <f t="shared" si="7"/>
        <v>10000342</v>
      </c>
      <c r="L38" s="21">
        <f t="shared" si="7"/>
        <v>1955004</v>
      </c>
      <c r="M38" s="21">
        <f t="shared" si="7"/>
        <v>4111456</v>
      </c>
      <c r="N38" s="21">
        <f t="shared" si="7"/>
        <v>16066802</v>
      </c>
      <c r="O38" s="21">
        <f t="shared" si="7"/>
        <v>986177</v>
      </c>
      <c r="P38" s="21">
        <f t="shared" si="7"/>
        <v>10297415</v>
      </c>
      <c r="Q38" s="21">
        <f t="shared" si="7"/>
        <v>9771346</v>
      </c>
      <c r="R38" s="21">
        <f t="shared" si="7"/>
        <v>21054938</v>
      </c>
      <c r="S38" s="21">
        <f t="shared" si="7"/>
        <v>779376</v>
      </c>
      <c r="T38" s="21">
        <f t="shared" si="7"/>
        <v>10895687</v>
      </c>
      <c r="U38" s="21">
        <f t="shared" si="7"/>
        <v>0</v>
      </c>
      <c r="V38" s="21">
        <f t="shared" si="7"/>
        <v>11675063</v>
      </c>
      <c r="W38" s="21">
        <f t="shared" si="7"/>
        <v>53957288</v>
      </c>
      <c r="X38" s="21">
        <f t="shared" si="7"/>
        <v>79647715</v>
      </c>
      <c r="Y38" s="21">
        <f t="shared" si="7"/>
        <v>-25690427</v>
      </c>
      <c r="Z38" s="4">
        <f>+IF(X38&lt;&gt;0,+(Y38/X38)*100,0)</f>
        <v>-32.25507097096257</v>
      </c>
      <c r="AA38" s="19">
        <f>SUM(AA39:AA41)</f>
        <v>79647715</v>
      </c>
    </row>
    <row r="39" spans="1:27" ht="12.75">
      <c r="A39" s="5" t="s">
        <v>42</v>
      </c>
      <c r="B39" s="3"/>
      <c r="C39" s="22">
        <v>188877811</v>
      </c>
      <c r="D39" s="22"/>
      <c r="E39" s="23">
        <v>77877715</v>
      </c>
      <c r="F39" s="24">
        <v>79647715</v>
      </c>
      <c r="G39" s="24">
        <v>563217</v>
      </c>
      <c r="H39" s="24">
        <v>2590815</v>
      </c>
      <c r="I39" s="24">
        <v>2006453</v>
      </c>
      <c r="J39" s="24">
        <v>5160485</v>
      </c>
      <c r="K39" s="24">
        <v>10000342</v>
      </c>
      <c r="L39" s="24">
        <v>1955004</v>
      </c>
      <c r="M39" s="24">
        <v>4111456</v>
      </c>
      <c r="N39" s="24">
        <v>16066802</v>
      </c>
      <c r="O39" s="24">
        <v>986177</v>
      </c>
      <c r="P39" s="24">
        <v>10297415</v>
      </c>
      <c r="Q39" s="24">
        <v>9771346</v>
      </c>
      <c r="R39" s="24">
        <v>21054938</v>
      </c>
      <c r="S39" s="24">
        <v>779376</v>
      </c>
      <c r="T39" s="24">
        <v>10895687</v>
      </c>
      <c r="U39" s="24"/>
      <c r="V39" s="24">
        <v>11675063</v>
      </c>
      <c r="W39" s="24">
        <v>53957288</v>
      </c>
      <c r="X39" s="24">
        <v>79647715</v>
      </c>
      <c r="Y39" s="24">
        <v>-25690427</v>
      </c>
      <c r="Z39" s="6">
        <v>-32.26</v>
      </c>
      <c r="AA39" s="22">
        <v>79647715</v>
      </c>
    </row>
    <row r="40" spans="1:27" ht="12.75">
      <c r="A40" s="5" t="s">
        <v>43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/>
      <c r="AA40" s="22"/>
    </row>
    <row r="41" spans="1:27" ht="12.75">
      <c r="A41" s="5" t="s">
        <v>44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/>
      <c r="AA41" s="22"/>
    </row>
    <row r="42" spans="1:27" ht="12.75">
      <c r="A42" s="2" t="s">
        <v>45</v>
      </c>
      <c r="B42" s="8"/>
      <c r="C42" s="19">
        <f aca="true" t="shared" si="8" ref="C42:Y42">SUM(C43:C46)</f>
        <v>13000310</v>
      </c>
      <c r="D42" s="19">
        <f>SUM(D43:D46)</f>
        <v>0</v>
      </c>
      <c r="E42" s="20">
        <f t="shared" si="8"/>
        <v>15118474</v>
      </c>
      <c r="F42" s="21">
        <f t="shared" si="8"/>
        <v>15038474</v>
      </c>
      <c r="G42" s="21">
        <f t="shared" si="8"/>
        <v>61216</v>
      </c>
      <c r="H42" s="21">
        <f t="shared" si="8"/>
        <v>52324</v>
      </c>
      <c r="I42" s="21">
        <f t="shared" si="8"/>
        <v>124394</v>
      </c>
      <c r="J42" s="21">
        <f t="shared" si="8"/>
        <v>237934</v>
      </c>
      <c r="K42" s="21">
        <f t="shared" si="8"/>
        <v>3229259</v>
      </c>
      <c r="L42" s="21">
        <f t="shared" si="8"/>
        <v>421856</v>
      </c>
      <c r="M42" s="21">
        <f t="shared" si="8"/>
        <v>880773</v>
      </c>
      <c r="N42" s="21">
        <f t="shared" si="8"/>
        <v>4531888</v>
      </c>
      <c r="O42" s="21">
        <f t="shared" si="8"/>
        <v>132480</v>
      </c>
      <c r="P42" s="21">
        <f t="shared" si="8"/>
        <v>1002349</v>
      </c>
      <c r="Q42" s="21">
        <f t="shared" si="8"/>
        <v>1909352</v>
      </c>
      <c r="R42" s="21">
        <f t="shared" si="8"/>
        <v>3044181</v>
      </c>
      <c r="S42" s="21">
        <f t="shared" si="8"/>
        <v>748602</v>
      </c>
      <c r="T42" s="21">
        <f t="shared" si="8"/>
        <v>985696</v>
      </c>
      <c r="U42" s="21">
        <f t="shared" si="8"/>
        <v>0</v>
      </c>
      <c r="V42" s="21">
        <f t="shared" si="8"/>
        <v>1734298</v>
      </c>
      <c r="W42" s="21">
        <f t="shared" si="8"/>
        <v>9548301</v>
      </c>
      <c r="X42" s="21">
        <f t="shared" si="8"/>
        <v>15038474</v>
      </c>
      <c r="Y42" s="21">
        <f t="shared" si="8"/>
        <v>-5490173</v>
      </c>
      <c r="Z42" s="4">
        <f>+IF(X42&lt;&gt;0,+(Y42/X42)*100,0)</f>
        <v>-36.50751399377357</v>
      </c>
      <c r="AA42" s="19">
        <f>SUM(AA43:AA46)</f>
        <v>15038474</v>
      </c>
    </row>
    <row r="43" spans="1:27" ht="12.75">
      <c r="A43" s="5" t="s">
        <v>46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/>
      <c r="AA43" s="22"/>
    </row>
    <row r="44" spans="1:27" ht="12.75">
      <c r="A44" s="5" t="s">
        <v>47</v>
      </c>
      <c r="B44" s="3"/>
      <c r="C44" s="22">
        <v>13000310</v>
      </c>
      <c r="D44" s="22"/>
      <c r="E44" s="23">
        <v>15118474</v>
      </c>
      <c r="F44" s="24">
        <v>15038474</v>
      </c>
      <c r="G44" s="24">
        <v>61216</v>
      </c>
      <c r="H44" s="24">
        <v>52324</v>
      </c>
      <c r="I44" s="24">
        <v>124394</v>
      </c>
      <c r="J44" s="24">
        <v>237934</v>
      </c>
      <c r="K44" s="24">
        <v>3229259</v>
      </c>
      <c r="L44" s="24">
        <v>421856</v>
      </c>
      <c r="M44" s="24">
        <v>880773</v>
      </c>
      <c r="N44" s="24">
        <v>4531888</v>
      </c>
      <c r="O44" s="24">
        <v>132480</v>
      </c>
      <c r="P44" s="24">
        <v>1002349</v>
      </c>
      <c r="Q44" s="24">
        <v>1909352</v>
      </c>
      <c r="R44" s="24">
        <v>3044181</v>
      </c>
      <c r="S44" s="24">
        <v>748602</v>
      </c>
      <c r="T44" s="24">
        <v>985696</v>
      </c>
      <c r="U44" s="24"/>
      <c r="V44" s="24">
        <v>1734298</v>
      </c>
      <c r="W44" s="24">
        <v>9548301</v>
      </c>
      <c r="X44" s="24">
        <v>15038474</v>
      </c>
      <c r="Y44" s="24">
        <v>-5490173</v>
      </c>
      <c r="Z44" s="6">
        <v>-36.51</v>
      </c>
      <c r="AA44" s="22">
        <v>15038474</v>
      </c>
    </row>
    <row r="45" spans="1:27" ht="12.75">
      <c r="A45" s="5" t="s">
        <v>48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/>
      <c r="AA45" s="25"/>
    </row>
    <row r="46" spans="1:27" ht="12.75">
      <c r="A46" s="5" t="s">
        <v>49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/>
      <c r="AA46" s="22"/>
    </row>
    <row r="47" spans="1:27" ht="12.75">
      <c r="A47" s="2" t="s">
        <v>50</v>
      </c>
      <c r="B47" s="8" t="s">
        <v>51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/>
      <c r="AA47" s="19"/>
    </row>
    <row r="48" spans="1:27" ht="12.75">
      <c r="A48" s="9" t="s">
        <v>55</v>
      </c>
      <c r="B48" s="10" t="s">
        <v>56</v>
      </c>
      <c r="C48" s="40">
        <f aca="true" t="shared" si="9" ref="C48:Y48">+C28+C32+C38+C42+C47</f>
        <v>435425309</v>
      </c>
      <c r="D48" s="40">
        <f>+D28+D32+D38+D42+D47</f>
        <v>0</v>
      </c>
      <c r="E48" s="41">
        <f t="shared" si="9"/>
        <v>357881920</v>
      </c>
      <c r="F48" s="42">
        <f t="shared" si="9"/>
        <v>361108920</v>
      </c>
      <c r="G48" s="42">
        <f t="shared" si="9"/>
        <v>2695375</v>
      </c>
      <c r="H48" s="42">
        <f t="shared" si="9"/>
        <v>6970558</v>
      </c>
      <c r="I48" s="42">
        <f t="shared" si="9"/>
        <v>9360662</v>
      </c>
      <c r="J48" s="42">
        <f t="shared" si="9"/>
        <v>19026595</v>
      </c>
      <c r="K48" s="42">
        <f t="shared" si="9"/>
        <v>53809502</v>
      </c>
      <c r="L48" s="42">
        <f t="shared" si="9"/>
        <v>11617904</v>
      </c>
      <c r="M48" s="42">
        <f t="shared" si="9"/>
        <v>30846685</v>
      </c>
      <c r="N48" s="42">
        <f t="shared" si="9"/>
        <v>96274091</v>
      </c>
      <c r="O48" s="42">
        <f t="shared" si="9"/>
        <v>4306414</v>
      </c>
      <c r="P48" s="42">
        <f t="shared" si="9"/>
        <v>41810231</v>
      </c>
      <c r="Q48" s="42">
        <f t="shared" si="9"/>
        <v>41364448</v>
      </c>
      <c r="R48" s="42">
        <f t="shared" si="9"/>
        <v>87481093</v>
      </c>
      <c r="S48" s="42">
        <f t="shared" si="9"/>
        <v>5460421</v>
      </c>
      <c r="T48" s="42">
        <f t="shared" si="9"/>
        <v>48195828</v>
      </c>
      <c r="U48" s="42">
        <f t="shared" si="9"/>
        <v>0</v>
      </c>
      <c r="V48" s="42">
        <f t="shared" si="9"/>
        <v>53656249</v>
      </c>
      <c r="W48" s="42">
        <f t="shared" si="9"/>
        <v>256438028</v>
      </c>
      <c r="X48" s="42">
        <f t="shared" si="9"/>
        <v>361108920</v>
      </c>
      <c r="Y48" s="42">
        <f t="shared" si="9"/>
        <v>-104670892</v>
      </c>
      <c r="Z48" s="43">
        <f>+IF(X48&lt;&gt;0,+(Y48/X48)*100,0)</f>
        <v>-28.985961354817817</v>
      </c>
      <c r="AA48" s="40">
        <f>+AA28+AA32+AA38+AA42+AA47</f>
        <v>361108920</v>
      </c>
    </row>
    <row r="49" spans="1:27" ht="12.75">
      <c r="A49" s="14" t="s">
        <v>77</v>
      </c>
      <c r="B49" s="15"/>
      <c r="C49" s="44">
        <f aca="true" t="shared" si="10" ref="C49:Y49">+C25-C48</f>
        <v>86686776</v>
      </c>
      <c r="D49" s="44">
        <f>+D25-D48</f>
        <v>0</v>
      </c>
      <c r="E49" s="45">
        <f t="shared" si="10"/>
        <v>-20920970</v>
      </c>
      <c r="F49" s="46">
        <f t="shared" si="10"/>
        <v>-24668000</v>
      </c>
      <c r="G49" s="46">
        <f t="shared" si="10"/>
        <v>120323265</v>
      </c>
      <c r="H49" s="46">
        <f t="shared" si="10"/>
        <v>-5120036</v>
      </c>
      <c r="I49" s="46">
        <f t="shared" si="10"/>
        <v>-7641004</v>
      </c>
      <c r="J49" s="46">
        <f t="shared" si="10"/>
        <v>107562225</v>
      </c>
      <c r="K49" s="46">
        <f t="shared" si="10"/>
        <v>-51407390</v>
      </c>
      <c r="L49" s="46">
        <f t="shared" si="10"/>
        <v>-8562970</v>
      </c>
      <c r="M49" s="46">
        <f t="shared" si="10"/>
        <v>68968255</v>
      </c>
      <c r="N49" s="46">
        <f t="shared" si="10"/>
        <v>8997895</v>
      </c>
      <c r="O49" s="46">
        <f t="shared" si="10"/>
        <v>-1529345</v>
      </c>
      <c r="P49" s="46">
        <f t="shared" si="10"/>
        <v>-37529229</v>
      </c>
      <c r="Q49" s="46">
        <f t="shared" si="10"/>
        <v>34016663</v>
      </c>
      <c r="R49" s="46">
        <f t="shared" si="10"/>
        <v>-5041911</v>
      </c>
      <c r="S49" s="46">
        <f t="shared" si="10"/>
        <v>-4135413</v>
      </c>
      <c r="T49" s="46">
        <f t="shared" si="10"/>
        <v>-45229012</v>
      </c>
      <c r="U49" s="46">
        <f t="shared" si="10"/>
        <v>0</v>
      </c>
      <c r="V49" s="46">
        <f t="shared" si="10"/>
        <v>-49364425</v>
      </c>
      <c r="W49" s="46">
        <f t="shared" si="10"/>
        <v>62153784</v>
      </c>
      <c r="X49" s="46">
        <f>IF(F25=F48,0,X25-X48)</f>
        <v>-24668000</v>
      </c>
      <c r="Y49" s="46">
        <f t="shared" si="10"/>
        <v>86821784</v>
      </c>
      <c r="Z49" s="47">
        <f>+IF(X49&lt;&gt;0,+(Y49/X49)*100,0)</f>
        <v>-351.961180476731</v>
      </c>
      <c r="AA49" s="44">
        <f>+AA25-AA48</f>
        <v>-24668000</v>
      </c>
    </row>
    <row r="50" spans="1:27" ht="12.75">
      <c r="A50" s="16" t="s">
        <v>78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2.75">
      <c r="A51" s="17" t="s">
        <v>79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2.75">
      <c r="A52" s="18" t="s">
        <v>80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2.75">
      <c r="A53" s="17" t="s">
        <v>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2.7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2.7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2020-08-01T21:31:14Z</dcterms:created>
  <dcterms:modified xsi:type="dcterms:W3CDTF">2020-08-01T21:32:18Z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